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20" yWindow="-120" windowWidth="29040" windowHeight="15840" activeTab="3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<sst xmlns="http://schemas.openxmlformats.org/spreadsheetml/2006/main" count="75" uniqueCount="50">
  <si>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</si>
  <si>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</si>
  <si>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</si>
  <si>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</si>
  <si>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</si>
  <si>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</si>
  <si>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</si>
  <si>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</si>
  <si>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</si>
  <si>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</si>
  <si>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</si>
  <si>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</si>
  <si>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</si>
  <si>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</si>
  <si>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</si>
  <si>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</si>
  <si>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</si>
  <si>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</si>
  <si>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</si>
  <si>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</si>
  <si>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GIOVANNI PAOLO II</t>
  </si>
  <si>
    <t>00126 ROMA (RM) - Viale A. Ruspoli, 80 - C.F. 97197210582 C.M. RMIC841006</t>
  </si>
  <si>
    <t>2024</t>
  </si>
  <si>
    <t>1023301087 del 06/12/2023</t>
  </si>
  <si>
    <t>617/PA del 11/12/2023</t>
  </si>
  <si>
    <t>000000000394 del 23/01/2024</t>
  </si>
  <si>
    <t>88/00 del 31/01/2024</t>
  </si>
  <si>
    <t>6694/EL del 14/02/2024</t>
  </si>
  <si>
    <t>1024003746 del 12/01/2024</t>
  </si>
  <si>
    <t>1024030266 del 05/02/2024</t>
  </si>
  <si>
    <t>240282896 del 02/02/2024</t>
  </si>
  <si>
    <t>240272713 del 02/02/2024</t>
  </si>
  <si>
    <t>239 del 07/11/2023</t>
  </si>
  <si>
    <t>57/PA del 30/01/2024</t>
  </si>
  <si>
    <t>FVED296 del 01/02/2024</t>
  </si>
  <si>
    <t>138 del 06/02/2024</t>
  </si>
  <si>
    <t>V3-2430 del 06/02/2024</t>
  </si>
  <si>
    <t>FPA 1/24 del 21/02/2024</t>
  </si>
  <si>
    <t>2337/FVISE del 01/02/2024</t>
  </si>
  <si>
    <t>FPA 2/24 del 27/02/2024</t>
  </si>
  <si>
    <t>28/ 2024 del 27/02/2024</t>
  </si>
  <si>
    <t>35/ 2024 del 07/03/2024</t>
  </si>
  <si>
    <t>1024059220 del 06/03/2024</t>
  </si>
  <si>
    <t>175 del 07/03/2024</t>
  </si>
  <si>
    <t>142 del 10/04/2024</t>
  </si>
  <si>
    <t>156/C del 14/03/2024</t>
  </si>
  <si>
    <t>1024089369 del 04/04/2024</t>
  </si>
  <si>
    <t>240568128 del 02/04/2024</t>
  </si>
  <si>
    <t>240594538 del 02/04/2024</t>
  </si>
  <si>
    <t>158/PA del 11/03/2024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</si>
</sst>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28</v>
      </c>
      <c r="B9" s="33"/>
      <c r="C9" s="32">
        <f>SUM(C13:C16)</f>
        <v>20991.260000000002</v>
      </c>
      <c r="D9" s="33"/>
      <c r="E9" s="38">
        <f>('Trimestre 1'!H1+'Trimestre 2'!H1+'Trimestre 3'!H1+'Trimestre 4'!H1)/C9</f>
        <v>-16.194992106238502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22</v>
      </c>
      <c r="C13" s="26">
        <f>'Trimestre 1'!B1</f>
        <v>18237.300000000003</v>
      </c>
      <c r="D13" s="26">
        <f>'Trimestre 1'!G1</f>
        <v>-15.86838896108525</v>
      </c>
      <c r="E13" s="26">
        <v>90343.29</v>
      </c>
      <c r="F13" s="30">
        <v>30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6</v>
      </c>
      <c r="C14" s="26">
        <f>'Trimestre 2'!B1</f>
        <v>2753.96</v>
      </c>
      <c r="D14" s="26">
        <f>'Trimestre 2'!G1</f>
        <v>-18.357826547952765</v>
      </c>
      <c r="E14" s="26"/>
      <c r="F14" s="30"/>
    </row>
    <row r="15" spans="1:9" ht="22.5" customHeight="1" x14ac:dyDescent="0.25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 x14ac:dyDescent="0.25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sheetProtection password="C752" sheet="1" objects="1" scenarios="1"/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18237.300000000003</v>
      </c>
      <c r="C1" s="31">
        <f>COUNTA(A4:A203)</f>
        <v>22</v>
      </c>
      <c r="G1" s="13">
        <f>IF(B1&lt;&gt;0,H1/B1,0)</f>
        <v>-15.86838896108525</v>
      </c>
      <c r="H1" s="12">
        <f>SUM(H4:H195)</f>
        <v>-289396.57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41.66</v>
      </c>
      <c r="C4" s="10">
        <v>45297</v>
      </c>
      <c r="D4" s="10">
        <v>45308</v>
      </c>
      <c r="E4" s="10"/>
      <c r="F4" s="10"/>
      <c r="G4" s="1">
        <f>D4-C4-(F4-E4)</f>
        <v>11</v>
      </c>
      <c r="H4" s="9">
        <f>B4*G4</f>
        <v>458.26</v>
      </c>
    </row>
    <row r="5" spans="1:8" x14ac:dyDescent="0.25">
      <c r="A5" s="16" t="s">
        <v>24</v>
      </c>
      <c r="B5" s="9">
        <v>279</v>
      </c>
      <c r="C5" s="10">
        <v>45304</v>
      </c>
      <c r="D5" s="10">
        <v>45308</v>
      </c>
      <c r="E5" s="10"/>
      <c r="F5" s="10"/>
      <c r="G5" s="1">
        <f t="shared" ref="G5:G68" si="0">D5-C5-(F5-E5)</f>
        <v>4</v>
      </c>
      <c r="H5" s="9">
        <f t="shared" ref="H5:H68" si="1">B5*G5</f>
        <v>1116</v>
      </c>
    </row>
    <row r="6" spans="1:8" x14ac:dyDescent="0.25">
      <c r="A6" s="16" t="s">
        <v>25</v>
      </c>
      <c r="B6" s="9">
        <v>3806</v>
      </c>
      <c r="C6" s="10">
        <v>45347</v>
      </c>
      <c r="D6" s="10">
        <v>45331</v>
      </c>
      <c r="E6" s="10"/>
      <c r="F6" s="10"/>
      <c r="G6" s="1">
        <f t="shared" si="0"/>
        <v>-16</v>
      </c>
      <c r="H6" s="9">
        <f t="shared" si="1"/>
        <v>-60896</v>
      </c>
    </row>
    <row r="7" spans="1:8" x14ac:dyDescent="0.25">
      <c r="A7" s="16" t="s">
        <v>26</v>
      </c>
      <c r="B7" s="9">
        <v>2050</v>
      </c>
      <c r="C7" s="10">
        <v>45357</v>
      </c>
      <c r="D7" s="10">
        <v>45331</v>
      </c>
      <c r="E7" s="10"/>
      <c r="F7" s="10"/>
      <c r="G7" s="1">
        <f t="shared" si="0"/>
        <v>-26</v>
      </c>
      <c r="H7" s="9">
        <f t="shared" si="1"/>
        <v>-53300</v>
      </c>
    </row>
    <row r="8" spans="1:8" x14ac:dyDescent="0.25">
      <c r="A8" s="16" t="s">
        <v>27</v>
      </c>
      <c r="B8" s="9">
        <v>1119</v>
      </c>
      <c r="C8" s="10">
        <v>45368</v>
      </c>
      <c r="D8" s="10">
        <v>45336</v>
      </c>
      <c r="E8" s="10"/>
      <c r="F8" s="10"/>
      <c r="G8" s="1">
        <f t="shared" si="0"/>
        <v>-32</v>
      </c>
      <c r="H8" s="9">
        <f t="shared" si="1"/>
        <v>-35808</v>
      </c>
    </row>
    <row r="9" spans="1:8" x14ac:dyDescent="0.25">
      <c r="A9" s="16" t="s">
        <v>28</v>
      </c>
      <c r="B9" s="9">
        <v>32.06</v>
      </c>
      <c r="C9" s="10">
        <v>45336</v>
      </c>
      <c r="D9" s="10">
        <v>45338</v>
      </c>
      <c r="E9" s="10"/>
      <c r="F9" s="10"/>
      <c r="G9" s="1">
        <f t="shared" si="0"/>
        <v>2</v>
      </c>
      <c r="H9" s="9">
        <f t="shared" si="1"/>
        <v>64.12</v>
      </c>
    </row>
    <row r="10" spans="1:8" x14ac:dyDescent="0.25">
      <c r="A10" s="16" t="s">
        <v>29</v>
      </c>
      <c r="B10" s="9">
        <v>166.88</v>
      </c>
      <c r="C10" s="10">
        <v>45366</v>
      </c>
      <c r="D10" s="10">
        <v>45338</v>
      </c>
      <c r="E10" s="10"/>
      <c r="F10" s="10"/>
      <c r="G10" s="1">
        <f t="shared" si="0"/>
        <v>-28</v>
      </c>
      <c r="H10" s="9">
        <f t="shared" si="1"/>
        <v>-4672.6400000000003</v>
      </c>
    </row>
    <row r="11" spans="1:8" x14ac:dyDescent="0.25">
      <c r="A11" s="16" t="s">
        <v>30</v>
      </c>
      <c r="B11" s="9">
        <v>59.9</v>
      </c>
      <c r="C11" s="10">
        <v>45358</v>
      </c>
      <c r="D11" s="10">
        <v>45338</v>
      </c>
      <c r="E11" s="10"/>
      <c r="F11" s="10"/>
      <c r="G11" s="1">
        <f t="shared" si="0"/>
        <v>-20</v>
      </c>
      <c r="H11" s="9">
        <f t="shared" si="1"/>
        <v>-1198</v>
      </c>
    </row>
    <row r="12" spans="1:8" x14ac:dyDescent="0.25">
      <c r="A12" s="16" t="s">
        <v>31</v>
      </c>
      <c r="B12" s="9">
        <v>59.9</v>
      </c>
      <c r="C12" s="10">
        <v>45366</v>
      </c>
      <c r="D12" s="10">
        <v>45338</v>
      </c>
      <c r="E12" s="10"/>
      <c r="F12" s="10"/>
      <c r="G12" s="1">
        <f t="shared" si="0"/>
        <v>-28</v>
      </c>
      <c r="H12" s="9">
        <f t="shared" si="1"/>
        <v>-1677.2</v>
      </c>
    </row>
    <row r="13" spans="1:8" x14ac:dyDescent="0.25">
      <c r="A13" s="16" t="s">
        <v>32</v>
      </c>
      <c r="B13" s="9">
        <v>956</v>
      </c>
      <c r="C13" s="10">
        <v>45269</v>
      </c>
      <c r="D13" s="10">
        <v>45338</v>
      </c>
      <c r="E13" s="10"/>
      <c r="F13" s="10"/>
      <c r="G13" s="1">
        <f t="shared" si="0"/>
        <v>69</v>
      </c>
      <c r="H13" s="9">
        <f t="shared" si="1"/>
        <v>65964</v>
      </c>
    </row>
    <row r="14" spans="1:8" x14ac:dyDescent="0.25">
      <c r="A14" s="16" t="s">
        <v>33</v>
      </c>
      <c r="B14" s="9">
        <v>265</v>
      </c>
      <c r="C14" s="10">
        <v>45353</v>
      </c>
      <c r="D14" s="10">
        <v>45348</v>
      </c>
      <c r="E14" s="10"/>
      <c r="F14" s="10"/>
      <c r="G14" s="1">
        <f t="shared" si="0"/>
        <v>-5</v>
      </c>
      <c r="H14" s="9">
        <f t="shared" si="1"/>
        <v>-1325</v>
      </c>
    </row>
    <row r="15" spans="1:8" x14ac:dyDescent="0.25">
      <c r="A15" s="16" t="s">
        <v>34</v>
      </c>
      <c r="B15" s="9">
        <v>134.9</v>
      </c>
      <c r="C15" s="10">
        <v>45357</v>
      </c>
      <c r="D15" s="10">
        <v>45348</v>
      </c>
      <c r="E15" s="10"/>
      <c r="F15" s="10"/>
      <c r="G15" s="1">
        <f t="shared" si="0"/>
        <v>-9</v>
      </c>
      <c r="H15" s="9">
        <f t="shared" si="1"/>
        <v>-1214.0999999999999</v>
      </c>
    </row>
    <row r="16" spans="1:8" x14ac:dyDescent="0.25">
      <c r="A16" s="16" t="s">
        <v>35</v>
      </c>
      <c r="B16" s="9">
        <v>1181.82</v>
      </c>
      <c r="C16" s="10">
        <v>45366</v>
      </c>
      <c r="D16" s="10">
        <v>45348</v>
      </c>
      <c r="E16" s="10"/>
      <c r="F16" s="10"/>
      <c r="G16" s="1">
        <f t="shared" si="0"/>
        <v>-18</v>
      </c>
      <c r="H16" s="9">
        <f t="shared" si="1"/>
        <v>-21272.76</v>
      </c>
    </row>
    <row r="17" spans="1:8" x14ac:dyDescent="0.25">
      <c r="A17" s="16" t="s">
        <v>36</v>
      </c>
      <c r="B17" s="9">
        <v>2795.62</v>
      </c>
      <c r="C17" s="10">
        <v>45366</v>
      </c>
      <c r="D17" s="10">
        <v>45348</v>
      </c>
      <c r="E17" s="10"/>
      <c r="F17" s="10"/>
      <c r="G17" s="1">
        <f t="shared" si="0"/>
        <v>-18</v>
      </c>
      <c r="H17" s="9">
        <f t="shared" si="1"/>
        <v>-50321.16</v>
      </c>
    </row>
    <row r="18" spans="1:8" x14ac:dyDescent="0.25">
      <c r="A18" s="16" t="s">
        <v>37</v>
      </c>
      <c r="B18" s="9">
        <v>3340.27</v>
      </c>
      <c r="C18" s="10">
        <v>45374</v>
      </c>
      <c r="D18" s="10">
        <v>45348</v>
      </c>
      <c r="E18" s="10"/>
      <c r="F18" s="10"/>
      <c r="G18" s="1">
        <f t="shared" si="0"/>
        <v>-26</v>
      </c>
      <c r="H18" s="9">
        <f t="shared" si="1"/>
        <v>-86847.02</v>
      </c>
    </row>
    <row r="19" spans="1:8" x14ac:dyDescent="0.25">
      <c r="A19" s="16" t="s">
        <v>38</v>
      </c>
      <c r="B19" s="9">
        <v>545.9</v>
      </c>
      <c r="C19" s="10">
        <v>45366</v>
      </c>
      <c r="D19" s="10">
        <v>45348</v>
      </c>
      <c r="E19" s="10"/>
      <c r="F19" s="10"/>
      <c r="G19" s="1">
        <f t="shared" si="0"/>
        <v>-18</v>
      </c>
      <c r="H19" s="9">
        <f t="shared" si="1"/>
        <v>-9826.2000000000007</v>
      </c>
    </row>
    <row r="20" spans="1:8" x14ac:dyDescent="0.25">
      <c r="A20" s="16" t="s">
        <v>39</v>
      </c>
      <c r="B20" s="9">
        <v>500</v>
      </c>
      <c r="C20" s="10">
        <v>45380</v>
      </c>
      <c r="D20" s="10">
        <v>45364</v>
      </c>
      <c r="E20" s="10"/>
      <c r="F20" s="10"/>
      <c r="G20" s="1">
        <f t="shared" si="0"/>
        <v>-16</v>
      </c>
      <c r="H20" s="9">
        <f t="shared" si="1"/>
        <v>-8000</v>
      </c>
    </row>
    <row r="21" spans="1:8" x14ac:dyDescent="0.25">
      <c r="A21" s="16" t="s">
        <v>40</v>
      </c>
      <c r="B21" s="9">
        <v>413.44</v>
      </c>
      <c r="C21" s="10">
        <v>45380</v>
      </c>
      <c r="D21" s="10">
        <v>45364</v>
      </c>
      <c r="E21" s="10"/>
      <c r="F21" s="10"/>
      <c r="G21" s="1">
        <f t="shared" si="0"/>
        <v>-16</v>
      </c>
      <c r="H21" s="9">
        <f t="shared" si="1"/>
        <v>-6615.04</v>
      </c>
    </row>
    <row r="22" spans="1:8" x14ac:dyDescent="0.25">
      <c r="A22" s="16" t="s">
        <v>41</v>
      </c>
      <c r="B22" s="9">
        <v>31.38</v>
      </c>
      <c r="C22" s="10">
        <v>45389</v>
      </c>
      <c r="D22" s="10">
        <v>45364</v>
      </c>
      <c r="E22" s="10"/>
      <c r="F22" s="10"/>
      <c r="G22" s="1">
        <f t="shared" si="0"/>
        <v>-25</v>
      </c>
      <c r="H22" s="9">
        <f t="shared" si="1"/>
        <v>-784.5</v>
      </c>
    </row>
    <row r="23" spans="1:8" x14ac:dyDescent="0.25">
      <c r="A23" s="16" t="s">
        <v>42</v>
      </c>
      <c r="B23" s="9">
        <v>59.4</v>
      </c>
      <c r="C23" s="10">
        <v>45393</v>
      </c>
      <c r="D23" s="10">
        <v>45364</v>
      </c>
      <c r="E23" s="10"/>
      <c r="F23" s="10"/>
      <c r="G23" s="1">
        <f t="shared" si="0"/>
        <v>-29</v>
      </c>
      <c r="H23" s="9">
        <f t="shared" si="1"/>
        <v>-1722.6</v>
      </c>
    </row>
    <row r="24" spans="1:8" x14ac:dyDescent="0.25">
      <c r="A24" s="16" t="s">
        <v>42</v>
      </c>
      <c r="B24" s="9">
        <v>341.97</v>
      </c>
      <c r="C24" s="10">
        <v>45393</v>
      </c>
      <c r="D24" s="10">
        <v>45364</v>
      </c>
      <c r="E24" s="10"/>
      <c r="F24" s="10"/>
      <c r="G24" s="1">
        <f t="shared" si="0"/>
        <v>-29</v>
      </c>
      <c r="H24" s="9">
        <f t="shared" si="1"/>
        <v>-9917.1299999999992</v>
      </c>
    </row>
    <row r="25" spans="1:8" x14ac:dyDescent="0.25">
      <c r="A25" s="16" t="s">
        <v>43</v>
      </c>
      <c r="B25" s="9">
        <v>57.2</v>
      </c>
      <c r="C25" s="10">
        <v>45393</v>
      </c>
      <c r="D25" s="10">
        <v>45365</v>
      </c>
      <c r="E25" s="10"/>
      <c r="F25" s="10"/>
      <c r="G25" s="1">
        <f t="shared" si="0"/>
        <v>-28</v>
      </c>
      <c r="H25" s="9">
        <f t="shared" si="1"/>
        <v>-1601.6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sheetProtection password="C752" sheet="1" objects="1" scenarios="1"/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opLeftCell="A4" workbookViewId="0">
      <selection activeCell="D20" sqref="D20"/>
    </sheetView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2753.96</v>
      </c>
      <c r="C1" s="31">
        <f>COUNTA(A4:A203)</f>
        <v>6</v>
      </c>
      <c r="G1" s="13">
        <f>IF(B1&lt;&gt;0,H1/B1,0)</f>
        <v>-18.357826547952765</v>
      </c>
      <c r="H1" s="12">
        <f>SUM(H4:H195)</f>
        <v>-50556.719999999994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44</v>
      </c>
      <c r="B4" s="9">
        <v>1090.9100000000001</v>
      </c>
      <c r="C4" s="10">
        <v>45424</v>
      </c>
      <c r="D4" s="10">
        <v>45397</v>
      </c>
      <c r="E4" s="10"/>
      <c r="F4" s="10"/>
      <c r="G4" s="1">
        <f>D4-C4-(F4-E4)</f>
        <v>-27</v>
      </c>
      <c r="H4" s="9">
        <f>B4*G4</f>
        <v>-29454.57</v>
      </c>
    </row>
    <row r="5" spans="1:8" x14ac:dyDescent="0.25">
      <c r="A5" s="16" t="s">
        <v>45</v>
      </c>
      <c r="B5" s="9">
        <v>1150</v>
      </c>
      <c r="C5" s="10">
        <v>45408</v>
      </c>
      <c r="D5" s="10">
        <v>45397</v>
      </c>
      <c r="E5" s="10"/>
      <c r="F5" s="10"/>
      <c r="G5" s="1">
        <f t="shared" ref="G5:G68" si="0">D5-C5-(F5-E5)</f>
        <v>-11</v>
      </c>
      <c r="H5" s="9">
        <f t="shared" ref="H5:H68" si="1">B5*G5</f>
        <v>-12650</v>
      </c>
    </row>
    <row r="6" spans="1:8" x14ac:dyDescent="0.25">
      <c r="A6" s="16" t="s">
        <v>46</v>
      </c>
      <c r="B6" s="9">
        <v>114.25</v>
      </c>
      <c r="C6" s="10">
        <v>45420</v>
      </c>
      <c r="D6" s="10">
        <v>45397</v>
      </c>
      <c r="E6" s="10"/>
      <c r="F6" s="10"/>
      <c r="G6" s="1">
        <f t="shared" si="0"/>
        <v>-23</v>
      </c>
      <c r="H6" s="9">
        <f t="shared" si="1"/>
        <v>-2627.75</v>
      </c>
    </row>
    <row r="7" spans="1:8" x14ac:dyDescent="0.25">
      <c r="A7" s="16" t="s">
        <v>47</v>
      </c>
      <c r="B7" s="9">
        <v>59.9</v>
      </c>
      <c r="C7" s="10">
        <v>45420</v>
      </c>
      <c r="D7" s="10">
        <v>45397</v>
      </c>
      <c r="E7" s="10"/>
      <c r="F7" s="10"/>
      <c r="G7" s="1">
        <f t="shared" si="0"/>
        <v>-23</v>
      </c>
      <c r="H7" s="9">
        <f t="shared" si="1"/>
        <v>-1377.7</v>
      </c>
    </row>
    <row r="8" spans="1:8" x14ac:dyDescent="0.25">
      <c r="A8" s="16" t="s">
        <v>48</v>
      </c>
      <c r="B8" s="9">
        <v>59.9</v>
      </c>
      <c r="C8" s="10">
        <v>45420</v>
      </c>
      <c r="D8" s="10">
        <v>45397</v>
      </c>
      <c r="E8" s="10"/>
      <c r="F8" s="10"/>
      <c r="G8" s="1">
        <f t="shared" si="0"/>
        <v>-23</v>
      </c>
      <c r="H8" s="9">
        <f t="shared" si="1"/>
        <v>-1377.7</v>
      </c>
    </row>
    <row r="9" spans="1:8" x14ac:dyDescent="0.25">
      <c r="A9" s="16" t="s">
        <v>49</v>
      </c>
      <c r="B9" s="9">
        <v>279</v>
      </c>
      <c r="C9" s="10">
        <v>45408</v>
      </c>
      <c r="D9" s="10">
        <v>45397</v>
      </c>
      <c r="E9" s="10"/>
      <c r="F9" s="10"/>
      <c r="G9" s="1">
        <f t="shared" si="0"/>
        <v>-11</v>
      </c>
      <c r="H9" s="9">
        <f t="shared" si="1"/>
        <v>-3069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sheetProtection password="C752" sheet="1" objects="1" scenarios="1"/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abSelected="1"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Paola Ferrari</cp:lastModifiedBy>
  <dcterms:created xsi:type="dcterms:W3CDTF">2006-09-16T00:00:00Z</dcterms:created>
  <dcterms:modified xsi:type="dcterms:W3CDTF">2024-04-23T09:52:28Z</dcterms:modified>
</cp:coreProperties>
</file>