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7.xml" ContentType="application/vnd.ms-office.chartstyle+xml"/>
  <Override PartName="/xl/charts/style6.xml" ContentType="application/vnd.ms-office.chart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5.xml" ContentType="application/vnd.ms-office.chartstyle+xml"/>
  <Override PartName="/xl/charts/style4.xml" ContentType="application/vnd.ms-office.chartsty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style3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olors7.xml" ContentType="application/vnd.ms-office.chartcolorstyle+xml"/>
  <Override PartName="/xl/charts/colors6.xml" ContentType="application/vnd.ms-office.chartcolorstyl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/colors5.xml" ContentType="application/vnd.ms-office.chartcolorstyle+xml"/>
  <Override PartName="/xl/charts/colors4.xml" ContentType="application/vnd.ms-office.chartcolorstyle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5430" firstSheet="2" activeTab="2"/>
  </bookViews>
  <sheets>
    <sheet name="BONUS" sheetId="1" state="hidden" r:id="rId1"/>
    <sheet name="BONUS (2)" sheetId="5" state="hidden" r:id="rId2"/>
    <sheet name="ANALISI GRAFICI" sheetId="6" r:id="rId3"/>
    <sheet name="GRAFICI" sheetId="7" r:id="rId4"/>
  </sheets>
  <definedNames>
    <definedName name="_xlnm._FilterDatabase" localSheetId="0" hidden="1">BONUS!$A$1:$I$67</definedName>
    <definedName name="_xlnm._FilterDatabase" localSheetId="1" hidden="1">'BONUS (2)'!$A$2:$J$68</definedName>
  </definedNames>
  <calcPr calcId="125725"/>
  <fileRecoveryPr autoRecover="0"/>
</workbook>
</file>

<file path=xl/calcChain.xml><?xml version="1.0" encoding="utf-8"?>
<calcChain xmlns="http://schemas.openxmlformats.org/spreadsheetml/2006/main">
  <c r="C25" i="6"/>
  <c r="B29"/>
  <c r="B25"/>
  <c r="B24"/>
  <c r="B23"/>
  <c r="D20"/>
  <c r="C20"/>
  <c r="C19"/>
  <c r="C18"/>
  <c r="B8"/>
  <c r="B7"/>
  <c r="C24" l="1"/>
  <c r="C23"/>
  <c r="B28"/>
  <c r="B27"/>
  <c r="D19"/>
  <c r="D18"/>
  <c r="B15" l="1"/>
  <c r="C71" i="5" l="1"/>
  <c r="B75"/>
  <c r="C72" s="1"/>
  <c r="E67"/>
  <c r="E68" s="1"/>
  <c r="B65"/>
  <c r="C65" s="1"/>
  <c r="B64" i="1"/>
  <c r="C64" s="1"/>
  <c r="C74" i="5" l="1"/>
  <c r="C73"/>
  <c r="D45"/>
  <c r="D42"/>
  <c r="D39"/>
  <c r="D37"/>
  <c r="D35"/>
  <c r="D33"/>
  <c r="D31"/>
  <c r="D29"/>
  <c r="D27"/>
  <c r="D25"/>
  <c r="D23"/>
  <c r="D21"/>
  <c r="D19"/>
  <c r="D17"/>
  <c r="D15"/>
  <c r="D13"/>
  <c r="D11"/>
  <c r="D9"/>
  <c r="D7"/>
  <c r="D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4"/>
  <c r="D43"/>
  <c r="D41"/>
  <c r="D40"/>
  <c r="D38"/>
  <c r="D36"/>
  <c r="D34"/>
  <c r="D32"/>
  <c r="D30"/>
  <c r="D28"/>
  <c r="D26"/>
  <c r="D24"/>
  <c r="D22"/>
  <c r="D20"/>
  <c r="D18"/>
  <c r="D16"/>
  <c r="D14"/>
  <c r="D12"/>
  <c r="D10"/>
  <c r="D8"/>
  <c r="D6"/>
  <c r="D4"/>
  <c r="D5" i="1"/>
  <c r="D9"/>
  <c r="D13"/>
  <c r="D17"/>
  <c r="D21"/>
  <c r="D25"/>
  <c r="D29"/>
  <c r="D33"/>
  <c r="D37"/>
  <c r="D41"/>
  <c r="D45"/>
  <c r="D49"/>
  <c r="D53"/>
  <c r="D57"/>
  <c r="D61"/>
  <c r="D3"/>
  <c r="D11"/>
  <c r="D19"/>
  <c r="D27"/>
  <c r="D35"/>
  <c r="D43"/>
  <c r="D51"/>
  <c r="D59"/>
  <c r="D8"/>
  <c r="D12"/>
  <c r="D16"/>
  <c r="D20"/>
  <c r="D24"/>
  <c r="D28"/>
  <c r="D32"/>
  <c r="D36"/>
  <c r="D40"/>
  <c r="D44"/>
  <c r="D48"/>
  <c r="D52"/>
  <c r="D60"/>
  <c r="D6"/>
  <c r="D10"/>
  <c r="D14"/>
  <c r="D18"/>
  <c r="D22"/>
  <c r="D26"/>
  <c r="D30"/>
  <c r="D34"/>
  <c r="D38"/>
  <c r="D42"/>
  <c r="D46"/>
  <c r="D50"/>
  <c r="D54"/>
  <c r="D58"/>
  <c r="D62"/>
  <c r="D7"/>
  <c r="D15"/>
  <c r="D23"/>
  <c r="D31"/>
  <c r="D39"/>
  <c r="D47"/>
  <c r="D55"/>
  <c r="D63"/>
  <c r="D56"/>
  <c r="D4"/>
  <c r="E66"/>
  <c r="E67" s="1"/>
  <c r="H22" i="5" l="1"/>
  <c r="H38"/>
  <c r="H53"/>
  <c r="H5"/>
  <c r="H21"/>
  <c r="H37"/>
  <c r="H8"/>
  <c r="H16"/>
  <c r="H24"/>
  <c r="H32"/>
  <c r="H40"/>
  <c r="H46"/>
  <c r="H50"/>
  <c r="H54"/>
  <c r="H58"/>
  <c r="H62"/>
  <c r="H7"/>
  <c r="H15"/>
  <c r="H23"/>
  <c r="H31"/>
  <c r="H39"/>
  <c r="H6"/>
  <c r="H30"/>
  <c r="H44"/>
  <c r="H57"/>
  <c r="H61"/>
  <c r="H13"/>
  <c r="H29"/>
  <c r="H10"/>
  <c r="H18"/>
  <c r="H26"/>
  <c r="H34"/>
  <c r="H41"/>
  <c r="H47"/>
  <c r="H51"/>
  <c r="H55"/>
  <c r="H59"/>
  <c r="H63"/>
  <c r="H9"/>
  <c r="H17"/>
  <c r="H25"/>
  <c r="H33"/>
  <c r="H42"/>
  <c r="H14"/>
  <c r="H49"/>
  <c r="H4"/>
  <c r="D65"/>
  <c r="H12"/>
  <c r="H20"/>
  <c r="H28"/>
  <c r="H36"/>
  <c r="H43"/>
  <c r="H48"/>
  <c r="H52"/>
  <c r="H56"/>
  <c r="H60"/>
  <c r="H64"/>
  <c r="H11"/>
  <c r="H19"/>
  <c r="H27"/>
  <c r="H35"/>
  <c r="H45"/>
  <c r="G39" i="1"/>
  <c r="G50"/>
  <c r="G60"/>
  <c r="G24"/>
  <c r="D64"/>
  <c r="G3"/>
  <c r="G49"/>
  <c r="G33"/>
  <c r="G17"/>
  <c r="G63"/>
  <c r="G31"/>
  <c r="G62"/>
  <c r="G46"/>
  <c r="G30"/>
  <c r="G14"/>
  <c r="G52"/>
  <c r="G36"/>
  <c r="G20"/>
  <c r="G59"/>
  <c r="G27"/>
  <c r="G61"/>
  <c r="G45"/>
  <c r="G29"/>
  <c r="G13"/>
  <c r="G7"/>
  <c r="G18"/>
  <c r="G40"/>
  <c r="G8"/>
  <c r="G35"/>
  <c r="G55"/>
  <c r="G58"/>
  <c r="G42"/>
  <c r="G10"/>
  <c r="G48"/>
  <c r="G32"/>
  <c r="G16"/>
  <c r="G51"/>
  <c r="G19"/>
  <c r="G57"/>
  <c r="G41"/>
  <c r="G25"/>
  <c r="G9"/>
  <c r="G56"/>
  <c r="G34"/>
  <c r="G23"/>
  <c r="G26"/>
  <c r="G4"/>
  <c r="G47"/>
  <c r="G15"/>
  <c r="G54"/>
  <c r="G38"/>
  <c r="G22"/>
  <c r="G6"/>
  <c r="G44"/>
  <c r="G28"/>
  <c r="G12"/>
  <c r="G43"/>
  <c r="G11"/>
  <c r="G53"/>
  <c r="G37"/>
  <c r="G21"/>
  <c r="G5"/>
  <c r="E15" i="5"/>
  <c r="E55" i="1"/>
  <c r="E46" i="5"/>
  <c r="E43" i="1"/>
  <c r="E50" i="5"/>
  <c r="E44" i="1"/>
  <c r="E18" i="5"/>
  <c r="E61" i="1"/>
  <c r="E8" i="5"/>
  <c r="E9"/>
  <c r="E12" i="1"/>
  <c r="E42"/>
  <c r="E44" i="5"/>
  <c r="E7" i="1"/>
  <c r="E35" i="5"/>
  <c r="E21" i="1"/>
  <c r="E41" i="5"/>
  <c r="E11" i="1"/>
  <c r="E9"/>
  <c r="E47" i="5"/>
  <c r="E56" i="1"/>
  <c r="E58"/>
  <c r="E13" i="5"/>
  <c r="E47" i="1"/>
  <c r="E31" i="5"/>
  <c r="E64"/>
  <c r="E39"/>
  <c r="E33" i="1"/>
  <c r="E63" i="5"/>
  <c r="E49" i="1"/>
  <c r="E60" i="5"/>
  <c r="E49"/>
  <c r="E57" i="1"/>
  <c r="E19"/>
  <c r="E23" i="5"/>
  <c r="E26" i="1"/>
  <c r="E35"/>
  <c r="E41"/>
  <c r="E20"/>
  <c r="E54" i="5"/>
  <c r="E36"/>
  <c r="E21"/>
  <c r="E26"/>
  <c r="E16" i="1"/>
  <c r="E62"/>
  <c r="E62" i="5"/>
  <c r="E50" i="1"/>
  <c r="E48" i="5"/>
  <c r="E25" i="1"/>
  <c r="E57" i="5"/>
  <c r="E8" i="1"/>
  <c r="E30"/>
  <c r="E61" i="5"/>
  <c r="E40" i="1"/>
  <c r="E46"/>
  <c r="E40" i="5"/>
  <c r="E52" i="1"/>
  <c r="E5" i="5"/>
  <c r="E23" i="1"/>
  <c r="E20" i="5"/>
  <c r="E28"/>
  <c r="E6"/>
  <c r="E19"/>
  <c r="E22"/>
  <c r="E12"/>
  <c r="E60" i="1"/>
  <c r="E11" i="5"/>
  <c r="E53" i="1"/>
  <c r="E3"/>
  <c r="E5"/>
  <c r="E51"/>
  <c r="E22"/>
  <c r="E52" i="5"/>
  <c r="E33"/>
  <c r="E38" i="1"/>
  <c r="E55" i="5"/>
  <c r="E54" i="1"/>
  <c r="E7" i="5"/>
  <c r="E13" i="1"/>
  <c r="E24"/>
  <c r="E14" i="5"/>
  <c r="E10" i="1"/>
  <c r="E59" i="5"/>
  <c r="E18" i="1"/>
  <c r="E32"/>
  <c r="E53" i="5"/>
  <c r="E30"/>
  <c r="E27" i="1"/>
  <c r="E27" i="5"/>
  <c r="E16"/>
  <c r="E17"/>
  <c r="E15" i="1"/>
  <c r="E29"/>
  <c r="E24" i="5"/>
  <c r="E63" i="1"/>
  <c r="E45" i="5"/>
  <c r="E32"/>
  <c r="E31" i="1"/>
  <c r="E39"/>
  <c r="E37"/>
  <c r="E42" i="5"/>
  <c r="E45" i="1"/>
  <c r="E36"/>
  <c r="E6"/>
  <c r="E48"/>
  <c r="E37" i="5"/>
  <c r="E4" i="1"/>
  <c r="E34"/>
  <c r="E28"/>
  <c r="E29" i="5"/>
  <c r="E10"/>
  <c r="E4"/>
  <c r="E58"/>
  <c r="E43"/>
  <c r="E34"/>
  <c r="E17" i="1"/>
  <c r="E25" i="5"/>
  <c r="E38"/>
  <c r="E56"/>
  <c r="E51"/>
  <c r="E14" i="1"/>
  <c r="E59"/>
  <c r="H37" l="1"/>
  <c r="H22"/>
  <c r="H34"/>
  <c r="H41"/>
  <c r="H13"/>
  <c r="H21"/>
  <c r="H53"/>
  <c r="H6"/>
  <c r="H38"/>
  <c r="H25"/>
  <c r="H57"/>
  <c r="H10"/>
  <c r="H58"/>
  <c r="H29"/>
  <c r="H61"/>
  <c r="H14"/>
  <c r="H46"/>
  <c r="H17"/>
  <c r="H49"/>
  <c r="H60"/>
  <c r="H39"/>
  <c r="H43"/>
  <c r="H28"/>
  <c r="H15"/>
  <c r="H4"/>
  <c r="H23"/>
  <c r="H56"/>
  <c r="H51"/>
  <c r="H32"/>
  <c r="H35"/>
  <c r="H40"/>
  <c r="H7"/>
  <c r="H59"/>
  <c r="H36"/>
  <c r="H31"/>
  <c r="H50"/>
  <c r="H5"/>
  <c r="H54"/>
  <c r="H26"/>
  <c r="H9"/>
  <c r="H42"/>
  <c r="H18"/>
  <c r="H45"/>
  <c r="H30"/>
  <c r="H62"/>
  <c r="H33"/>
  <c r="H24"/>
  <c r="H11"/>
  <c r="H12"/>
  <c r="H44"/>
  <c r="H47"/>
  <c r="H19"/>
  <c r="H16"/>
  <c r="H48"/>
  <c r="H55"/>
  <c r="H8"/>
  <c r="H27"/>
  <c r="H20"/>
  <c r="H52"/>
  <c r="H63"/>
  <c r="I19" i="5"/>
  <c r="I48"/>
  <c r="I20"/>
  <c r="I14"/>
  <c r="I17"/>
  <c r="I55"/>
  <c r="I34"/>
  <c r="I29"/>
  <c r="I61"/>
  <c r="I6"/>
  <c r="I66" s="1"/>
  <c r="I31"/>
  <c r="I15"/>
  <c r="I62"/>
  <c r="I54"/>
  <c r="I46"/>
  <c r="I32"/>
  <c r="I16"/>
  <c r="I37"/>
  <c r="I5"/>
  <c r="I38"/>
  <c r="I45"/>
  <c r="I27"/>
  <c r="I11"/>
  <c r="I60"/>
  <c r="I52"/>
  <c r="I43"/>
  <c r="I28"/>
  <c r="I12"/>
  <c r="I35"/>
  <c r="I64"/>
  <c r="I56"/>
  <c r="I36"/>
  <c r="I33"/>
  <c r="I63"/>
  <c r="I47"/>
  <c r="I18"/>
  <c r="I44"/>
  <c r="I49"/>
  <c r="I42"/>
  <c r="I25"/>
  <c r="I9"/>
  <c r="I59"/>
  <c r="I51"/>
  <c r="I41"/>
  <c r="I26"/>
  <c r="I10"/>
  <c r="I13"/>
  <c r="I57"/>
  <c r="I30"/>
  <c r="I39"/>
  <c r="I23"/>
  <c r="I7"/>
  <c r="I58"/>
  <c r="I50"/>
  <c r="I40"/>
  <c r="I24"/>
  <c r="I8"/>
  <c r="I21"/>
  <c r="I53"/>
  <c r="I22"/>
  <c r="H65"/>
  <c r="E65"/>
  <c r="G65" s="1"/>
  <c r="I4"/>
  <c r="G64" i="1"/>
  <c r="E64"/>
  <c r="G66" s="1"/>
  <c r="H3"/>
  <c r="H64" s="1"/>
  <c r="F46" i="5"/>
  <c r="F58"/>
  <c r="F37"/>
  <c r="F48"/>
  <c r="F22"/>
  <c r="F19"/>
  <c r="F60"/>
  <c r="F6"/>
  <c r="F20"/>
  <c r="F7"/>
  <c r="F21"/>
  <c r="F40"/>
  <c r="F18"/>
  <c r="F29"/>
  <c r="F28"/>
  <c r="F38"/>
  <c r="F64"/>
  <c r="F13"/>
  <c r="F14"/>
  <c r="F15"/>
  <c r="F63"/>
  <c r="F45"/>
  <c r="F41"/>
  <c r="F59"/>
  <c r="F10"/>
  <c r="F39"/>
  <c r="F55"/>
  <c r="F12"/>
  <c r="F16"/>
  <c r="F42"/>
  <c r="F27"/>
  <c r="F34"/>
  <c r="F36"/>
  <c r="F50"/>
  <c r="F61"/>
  <c r="F4"/>
  <c r="F23"/>
  <c r="F24"/>
  <c r="F35"/>
  <c r="F53"/>
  <c r="F5"/>
  <c r="F17"/>
  <c r="F9"/>
  <c r="F52"/>
  <c r="F62"/>
  <c r="F31"/>
  <c r="F26"/>
  <c r="F54"/>
  <c r="F8"/>
  <c r="F33"/>
  <c r="F44"/>
  <c r="F30"/>
  <c r="F25"/>
  <c r="F43"/>
  <c r="F51"/>
  <c r="F49"/>
  <c r="F11"/>
  <c r="F57"/>
  <c r="F47"/>
  <c r="F32"/>
  <c r="F56"/>
  <c r="H65" i="1" l="1"/>
  <c r="I65" i="5"/>
  <c r="J65" s="1"/>
  <c r="H67"/>
  <c r="I64" i="1"/>
  <c r="F64"/>
</calcChain>
</file>

<file path=xl/sharedStrings.xml><?xml version="1.0" encoding="utf-8"?>
<sst xmlns="http://schemas.openxmlformats.org/spreadsheetml/2006/main" count="276" uniqueCount="105">
  <si>
    <t>Aspri</t>
  </si>
  <si>
    <t>X</t>
  </si>
  <si>
    <t>Blaas</t>
  </si>
  <si>
    <t>Brasolin</t>
  </si>
  <si>
    <t>Bruno</t>
  </si>
  <si>
    <t>Cervelli</t>
  </si>
  <si>
    <t>Chiovelli</t>
  </si>
  <si>
    <t>Ciancaleoni</t>
  </si>
  <si>
    <t>Di Lecce</t>
  </si>
  <si>
    <t>Di Marzio</t>
  </si>
  <si>
    <t>Ghizzardi</t>
  </si>
  <si>
    <t>Guidi</t>
  </si>
  <si>
    <t>Marrali</t>
  </si>
  <si>
    <t>Martani</t>
  </si>
  <si>
    <t>Mazzella</t>
  </si>
  <si>
    <t>Nazzaro</t>
  </si>
  <si>
    <t>Pendinelli</t>
  </si>
  <si>
    <t>Rocca</t>
  </si>
  <si>
    <t>Rossi</t>
  </si>
  <si>
    <t>Sabatini</t>
  </si>
  <si>
    <t>Salzillo</t>
  </si>
  <si>
    <t>Scaglia</t>
  </si>
  <si>
    <t>Serra</t>
  </si>
  <si>
    <t>Spera</t>
  </si>
  <si>
    <t>Spinelli</t>
  </si>
  <si>
    <t>Tarsi</t>
  </si>
  <si>
    <t>Terenzi</t>
  </si>
  <si>
    <t>Urzetta</t>
  </si>
  <si>
    <t>Punti</t>
  </si>
  <si>
    <t>BONUS 2016/17</t>
  </si>
  <si>
    <t xml:space="preserve">Docente </t>
  </si>
  <si>
    <t>Tot.arrot.</t>
  </si>
  <si>
    <t>Tot.L.D.</t>
  </si>
  <si>
    <t>Oneri</t>
  </si>
  <si>
    <t>Tot.L.S.</t>
  </si>
  <si>
    <t>80%arrot.</t>
  </si>
  <si>
    <t>Nota 17842 18/11/16</t>
  </si>
  <si>
    <t>Lombardo</t>
  </si>
  <si>
    <t>x</t>
  </si>
  <si>
    <t xml:space="preserve">Lettieri </t>
  </si>
  <si>
    <t>Mucci</t>
  </si>
  <si>
    <t>Ventura</t>
  </si>
  <si>
    <t>Buono</t>
  </si>
  <si>
    <t>Alberico</t>
  </si>
  <si>
    <t xml:space="preserve">Raionone </t>
  </si>
  <si>
    <t xml:space="preserve">De Bonis </t>
  </si>
  <si>
    <t>Della Volpe</t>
  </si>
  <si>
    <t>Martellini</t>
  </si>
  <si>
    <t>Immormino</t>
  </si>
  <si>
    <t>Contessi</t>
  </si>
  <si>
    <t>Parrotta</t>
  </si>
  <si>
    <t>Colantoni</t>
  </si>
  <si>
    <t>Dionisi</t>
  </si>
  <si>
    <t>Arbia</t>
  </si>
  <si>
    <t>La Malfa</t>
  </si>
  <si>
    <t>Morassutti</t>
  </si>
  <si>
    <t>Ritondale</t>
  </si>
  <si>
    <t>Mottola</t>
  </si>
  <si>
    <t>Grainer</t>
  </si>
  <si>
    <t>Auddino</t>
  </si>
  <si>
    <t>Molinari</t>
  </si>
  <si>
    <t>Damiano</t>
  </si>
  <si>
    <t>Attanasio</t>
  </si>
  <si>
    <t>Friello</t>
  </si>
  <si>
    <t>De Romanis</t>
  </si>
  <si>
    <t>Marabini</t>
  </si>
  <si>
    <t>Baroffio</t>
  </si>
  <si>
    <t>Carta</t>
  </si>
  <si>
    <t>Fortunato</t>
  </si>
  <si>
    <t>Fasoli</t>
  </si>
  <si>
    <t>Cavallaro</t>
  </si>
  <si>
    <t>SOMMA</t>
  </si>
  <si>
    <t>Verifica</t>
  </si>
  <si>
    <t>tot.€</t>
  </si>
  <si>
    <t>Digilio</t>
  </si>
  <si>
    <t>CATEGORIA</t>
  </si>
  <si>
    <t>PERSONE</t>
  </si>
  <si>
    <t xml:space="preserve"> </t>
  </si>
  <si>
    <t>%</t>
  </si>
  <si>
    <t>INFERIORE A 80 €</t>
  </si>
  <si>
    <t xml:space="preserve">TRA 80€ E 100€ </t>
  </si>
  <si>
    <t>TRA 100€ E 500€</t>
  </si>
  <si>
    <t>OLTRE 500€</t>
  </si>
  <si>
    <t>Nota MIUR 14433- 07/07/17</t>
  </si>
  <si>
    <t xml:space="preserve">Rainone </t>
  </si>
  <si>
    <t>FASCIA</t>
  </si>
  <si>
    <t>DOCENTI</t>
  </si>
  <si>
    <t>DOC. PRIMARIA</t>
  </si>
  <si>
    <t>DOC.INFANZIA</t>
  </si>
  <si>
    <t>DOC. MEDIE</t>
  </si>
  <si>
    <t>RUOLO</t>
  </si>
  <si>
    <t>DOC. RUOLO TOT</t>
  </si>
  <si>
    <t>doc. con bonus</t>
  </si>
  <si>
    <t>PRIMARIA</t>
  </si>
  <si>
    <t>INFANZIA</t>
  </si>
  <si>
    <t>SECONDARIA</t>
  </si>
  <si>
    <t>N</t>
  </si>
  <si>
    <t>% su presenti bonus (61)</t>
  </si>
  <si>
    <t>% sul totale di categoria</t>
  </si>
  <si>
    <t>categoria</t>
  </si>
  <si>
    <t>categia</t>
  </si>
  <si>
    <t>% su docenti che hanno ottenuto bonus</t>
  </si>
  <si>
    <t>% sul tot di categoria</t>
  </si>
  <si>
    <t>doc. senza bonus</t>
  </si>
  <si>
    <t>Prot. 2957 VII.9 DEL 31/Agosto/2017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</si>
</sst>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&quot;€&quot;\ #,##0.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Border="1"/>
    <xf numFmtId="165" fontId="2" fillId="0" borderId="0" xfId="0" applyNumberFormat="1" applyFont="1"/>
    <xf numFmtId="0" fontId="0" fillId="0" borderId="0" xfId="0" applyFont="1"/>
    <xf numFmtId="0" fontId="3" fillId="0" borderId="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3" fillId="0" borderId="3" xfId="0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165" fontId="4" fillId="0" borderId="5" xfId="0" applyNumberFormat="1" applyFont="1" applyBorder="1"/>
    <xf numFmtId="165" fontId="3" fillId="0" borderId="6" xfId="0" applyNumberFormat="1" applyFont="1" applyBorder="1"/>
    <xf numFmtId="165" fontId="3" fillId="0" borderId="1" xfId="1" applyNumberFormat="1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165" fontId="4" fillId="3" borderId="1" xfId="0" applyNumberFormat="1" applyFont="1" applyFill="1" applyBorder="1" applyAlignment="1">
      <alignment horizontal="center" vertical="top" wrapText="1"/>
    </xf>
    <xf numFmtId="165" fontId="4" fillId="3" borderId="6" xfId="0" applyNumberFormat="1" applyFont="1" applyFill="1" applyBorder="1"/>
    <xf numFmtId="165" fontId="6" fillId="0" borderId="0" xfId="0" applyNumberFormat="1" applyFont="1"/>
    <xf numFmtId="165" fontId="4" fillId="3" borderId="1" xfId="0" applyNumberFormat="1" applyFont="1" applyFill="1" applyBorder="1"/>
    <xf numFmtId="165" fontId="4" fillId="3" borderId="1" xfId="1" applyNumberFormat="1" applyFont="1" applyFill="1" applyBorder="1"/>
    <xf numFmtId="165" fontId="4" fillId="2" borderId="3" xfId="0" applyNumberFormat="1" applyFont="1" applyFill="1" applyBorder="1"/>
    <xf numFmtId="164" fontId="4" fillId="0" borderId="1" xfId="0" applyNumberFormat="1" applyFont="1" applyBorder="1"/>
    <xf numFmtId="0" fontId="4" fillId="0" borderId="1" xfId="0" applyFont="1" applyBorder="1"/>
    <xf numFmtId="2" fontId="3" fillId="0" borderId="3" xfId="0" applyNumberFormat="1" applyFont="1" applyBorder="1"/>
    <xf numFmtId="4" fontId="4" fillId="0" borderId="0" xfId="0" applyNumberFormat="1" applyFont="1"/>
    <xf numFmtId="0" fontId="4" fillId="4" borderId="4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0" fontId="4" fillId="4" borderId="4" xfId="0" applyFont="1" applyFill="1" applyBorder="1"/>
    <xf numFmtId="165" fontId="4" fillId="4" borderId="7" xfId="0" applyNumberFormat="1" applyFont="1" applyFill="1" applyBorder="1"/>
    <xf numFmtId="9" fontId="4" fillId="4" borderId="1" xfId="0" applyNumberFormat="1" applyFont="1" applyFill="1" applyBorder="1"/>
    <xf numFmtId="0" fontId="4" fillId="4" borderId="1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165" fontId="3" fillId="0" borderId="1" xfId="0" applyNumberFormat="1" applyFont="1" applyBorder="1"/>
    <xf numFmtId="0" fontId="3" fillId="5" borderId="0" xfId="0" applyFont="1" applyFill="1"/>
    <xf numFmtId="0" fontId="0" fillId="5" borderId="0" xfId="0" applyFill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9" fontId="4" fillId="0" borderId="0" xfId="1" applyFont="1" applyBorder="1"/>
    <xf numFmtId="165" fontId="4" fillId="0" borderId="1" xfId="0" applyNumberFormat="1" applyFont="1" applyBorder="1"/>
    <xf numFmtId="0" fontId="7" fillId="0" borderId="0" xfId="0" applyFont="1"/>
    <xf numFmtId="0" fontId="8" fillId="0" borderId="0" xfId="0" applyFont="1"/>
    <xf numFmtId="9" fontId="0" fillId="0" borderId="0" xfId="1" applyFont="1"/>
    <xf numFmtId="9" fontId="7" fillId="0" borderId="0" xfId="1" applyFont="1"/>
    <xf numFmtId="9" fontId="7" fillId="0" borderId="0" xfId="0" applyNumberFormat="1" applyFont="1"/>
    <xf numFmtId="0" fontId="7" fillId="6" borderId="0" xfId="0" applyFont="1" applyFill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0" xfId="0" applyFont="1" applyFill="1"/>
    <xf numFmtId="0" fontId="0" fillId="2" borderId="0" xfId="0" applyFill="1"/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DISTRIBUZIONE % BONUS DOCENTI</a:t>
            </a:r>
          </a:p>
        </c:rich>
      </c:tx>
      <c:spPr>
        <a:noFill/>
        <a:ln>
          <a:noFill/>
        </a:ln>
        <a:effectLst/>
      </c:spPr>
    </c:title>
    <c:view3D>
      <c:rotX val="30"/>
      <c:depthPercent val="100"/>
      <c:perspective val="30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138888888888888"/>
          <c:y val="0.23063502478856815"/>
          <c:w val="0.81388888888888933"/>
          <c:h val="0.56490995917177078"/>
        </c:manualLayout>
      </c:layout>
      <c:pie3DChart>
        <c:varyColors val="1"/>
        <c:ser>
          <c:idx val="1"/>
          <c:order val="0"/>
          <c:tx>
            <c:strRef>
              <c:f>'BONUS (2)'!$C$70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spPr>
              <a:solidFill>
                <a:srgbClr val="FFFF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D38-4F5D-B2D0-8C5BDCC4D368}"/>
              </c:ext>
            </c:extLst>
          </c:dPt>
          <c:dPt>
            <c:idx val="1"/>
            <c:spPr>
              <a:solidFill>
                <a:schemeClr val="accent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3D38-4F5D-B2D0-8C5BDCC4D368}"/>
              </c:ext>
            </c:extLst>
          </c:dPt>
          <c:dPt>
            <c:idx val="2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D38-4F5D-B2D0-8C5BDCC4D368}"/>
              </c:ext>
            </c:extLst>
          </c:dPt>
          <c:dPt>
            <c:idx val="3"/>
            <c:spPr>
              <a:solidFill>
                <a:schemeClr val="accent3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3D38-4F5D-B2D0-8C5BDCC4D3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bestFit"/>
            <c:showVal val="1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'BONUS (2)'!$A$71:$A$74</c:f>
              <c:strCache>
                <c:ptCount val="4"/>
                <c:pt idx="0">
                  <c:v>INFERIORE A 80 €</c:v>
                </c:pt>
                <c:pt idx="1">
                  <c:v>TRA 80€ E 100€ </c:v>
                </c:pt>
                <c:pt idx="2">
                  <c:v>TRA 100€ E 500€</c:v>
                </c:pt>
                <c:pt idx="3">
                  <c:v>OLTRE 500€</c:v>
                </c:pt>
              </c:strCache>
            </c:strRef>
          </c:cat>
          <c:val>
            <c:numRef>
              <c:f>'BONUS (2)'!$C$71:$C$74</c:f>
              <c:numCache>
                <c:formatCode>0%</c:formatCode>
                <c:ptCount val="4"/>
                <c:pt idx="0">
                  <c:v>8.1967213114754092E-2</c:v>
                </c:pt>
                <c:pt idx="1">
                  <c:v>0.13114754098360656</c:v>
                </c:pt>
                <c:pt idx="2">
                  <c:v>0.55737704918032782</c:v>
                </c:pt>
                <c:pt idx="3">
                  <c:v>0.22950819672131148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D38-4F5D-B2D0-8C5BDCC4D368}"/>
            </c:ext>
          </c:extLst>
        </c:ser>
        <c:dLbls>
          <c:showVal val="1"/>
        </c:dLbls>
        <c:extLst xmlns:c16r2="http://schemas.microsoft.com/office/drawing/2015/06/chart"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'BONUS (2)'!$B$70</c15:sqref>
                        </c15:formulaRef>
                      </c:ext>
                    </c:extLst>
                    <c:strCache>
                      <c:ptCount val="1"/>
                      <c:pt idx="0">
                        <c:v>PERSONE</c:v>
                      </c:pt>
                    </c:strCache>
                  </c:strRef>
                </c:tx>
                <c:explosion val="11"/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6">
                            <a:shade val="51000"/>
                            <a:satMod val="130000"/>
                          </a:schemeClr>
                        </a:gs>
                        <a:gs pos="80000">
                          <a:schemeClr val="accent6">
                            <a:shade val="93000"/>
                            <a:satMod val="130000"/>
                          </a:schemeClr>
                        </a:gs>
                        <a:gs pos="100000">
                          <a:schemeClr val="accent6">
                            <a:shade val="94000"/>
                            <a:satMod val="135000"/>
                          </a:schemeClr>
                        </a:gs>
                      </a:gsLst>
                      <a:lin ang="16200000" scaled="0"/>
                    </a:gradFill>
                    <a:ln>
                      <a:noFill/>
                    </a:ln>
                    <a:effectLst>
                      <a:outerShdw blurRad="40000" dist="23000" dir="5400000" rotWithShape="0">
                        <a:srgbClr val="000000">
                          <a:alpha val="35000"/>
                        </a:srgb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09-2786-4C5D-A3AB-B533E7BB700C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5">
                            <a:shade val="51000"/>
                            <a:satMod val="130000"/>
                          </a:schemeClr>
                        </a:gs>
                        <a:gs pos="80000">
                          <a:schemeClr val="accent5">
                            <a:shade val="93000"/>
                            <a:satMod val="130000"/>
                          </a:schemeClr>
                        </a:gs>
                        <a:gs pos="100000">
                          <a:schemeClr val="accent5">
                            <a:shade val="94000"/>
                            <a:satMod val="135000"/>
                          </a:schemeClr>
                        </a:gs>
                      </a:gsLst>
                      <a:lin ang="16200000" scaled="0"/>
                    </a:gradFill>
                    <a:ln>
                      <a:noFill/>
                    </a:ln>
                    <a:effectLst>
                      <a:outerShdw blurRad="40000" dist="23000" dir="5400000" rotWithShape="0">
                        <a:srgbClr val="000000">
                          <a:alpha val="35000"/>
                        </a:srgb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0B-2786-4C5D-A3AB-B533E7BB700C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4">
                            <a:shade val="51000"/>
                            <a:satMod val="130000"/>
                          </a:schemeClr>
                        </a:gs>
                        <a:gs pos="80000">
                          <a:schemeClr val="accent4">
                            <a:shade val="93000"/>
                            <a:satMod val="130000"/>
                          </a:schemeClr>
                        </a:gs>
                        <a:gs pos="100000">
                          <a:schemeClr val="accent4">
                            <a:shade val="94000"/>
                            <a:satMod val="135000"/>
                          </a:schemeClr>
                        </a:gs>
                      </a:gsLst>
                      <a:lin ang="16200000" scaled="0"/>
                    </a:gradFill>
                    <a:ln>
                      <a:noFill/>
                    </a:ln>
                    <a:effectLst>
                      <a:outerShdw blurRad="40000" dist="23000" dir="5400000" rotWithShape="0">
                        <a:srgbClr val="000000">
                          <a:alpha val="35000"/>
                        </a:srgb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0D-2786-4C5D-A3AB-B533E7BB700C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6">
                            <a:lumMod val="60000"/>
                            <a:shade val="51000"/>
                            <a:satMod val="130000"/>
                          </a:schemeClr>
                        </a:gs>
                        <a:gs pos="80000">
                          <a:schemeClr val="accent6">
                            <a:lumMod val="60000"/>
                            <a:shade val="93000"/>
                            <a:satMod val="130000"/>
                          </a:schemeClr>
                        </a:gs>
                        <a:gs pos="100000">
                          <a:schemeClr val="accent6">
                            <a:lumMod val="60000"/>
                            <a:shade val="94000"/>
                            <a:satMod val="135000"/>
                          </a:schemeClr>
                        </a:gs>
                      </a:gsLst>
                      <a:lin ang="16200000" scaled="0"/>
                    </a:gradFill>
                    <a:ln>
                      <a:noFill/>
                    </a:ln>
                    <a:effectLst>
                      <a:outerShdw blurRad="40000" dist="23000" dir="5400000" rotWithShape="0">
                        <a:srgbClr val="000000">
                          <a:alpha val="35000"/>
                        </a:srgb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0F-2786-4C5D-A3AB-B533E7BB700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'BONUS (2)'!$A$71:$A$74</c15:sqref>
                        </c15:formulaRef>
                      </c:ext>
                    </c:extLst>
                    <c:strCache>
                      <c:ptCount val="4"/>
                      <c:pt idx="0">
                        <c:v>INFERIORE A 80 €</c:v>
                      </c:pt>
                      <c:pt idx="1">
                        <c:v>TRA 80€ E 100€ </c:v>
                      </c:pt>
                      <c:pt idx="2">
                        <c:v>TRA 100€ E 500€</c:v>
                      </c:pt>
                      <c:pt idx="3">
                        <c:v>OLTRE 500€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'BONUS (2)'!$B$71:$B$74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5</c:v>
                      </c:pt>
                      <c:pt idx="1">
                        <c:v>8</c:v>
                      </c:pt>
                      <c:pt idx="2">
                        <c:v>34</c:v>
                      </c:pt>
                      <c:pt idx="3">
                        <c:v>14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D38-4F5D-B2D0-8C5BDCC4D368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distribuzione bonus % tra docenti ruolo</a:t>
            </a:r>
          </a:p>
        </c:rich>
      </c:tx>
      <c:layout/>
      <c:spPr>
        <a:noFill/>
        <a:ln>
          <a:noFill/>
        </a:ln>
        <a:effectLst/>
      </c:spPr>
    </c:title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8BD-43DE-B49F-480FF8F1BB34}"/>
              </c:ext>
            </c:extLst>
          </c:dPt>
          <c:dPt>
            <c:idx val="1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8BD-43DE-B49F-480FF8F1BB3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'ANALISI GRAFICI'!$A$7:$A$8</c:f>
              <c:strCache>
                <c:ptCount val="2"/>
                <c:pt idx="0">
                  <c:v>doc. con bonus</c:v>
                </c:pt>
                <c:pt idx="1">
                  <c:v>doc. senza bonus</c:v>
                </c:pt>
              </c:strCache>
            </c:strRef>
          </c:cat>
          <c:val>
            <c:numRef>
              <c:f>'ANALISI GRAFICI'!$B$7:$B$8</c:f>
              <c:numCache>
                <c:formatCode>0%</c:formatCode>
                <c:ptCount val="2"/>
                <c:pt idx="0">
                  <c:v>0.72941176470588232</c:v>
                </c:pt>
                <c:pt idx="1">
                  <c:v>0.23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CDA-4D73-931C-0F1630842649}"/>
            </c:ext>
          </c:extLst>
        </c:ser>
        <c:dLbls/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analisi per categoria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'ANALISI GRAFICI'!$B$22</c:f>
              <c:strCache>
                <c:ptCount val="1"/>
                <c:pt idx="0">
                  <c:v>% su docenti che hanno ottenuto bonus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'ANALISI GRAFICI'!$A$23:$A$25</c:f>
              <c:strCache>
                <c:ptCount val="3"/>
                <c:pt idx="0">
                  <c:v>PRIMARIA</c:v>
                </c:pt>
                <c:pt idx="1">
                  <c:v>SECONDARIA</c:v>
                </c:pt>
                <c:pt idx="2">
                  <c:v>INFANZIA</c:v>
                </c:pt>
              </c:strCache>
            </c:strRef>
          </c:cat>
          <c:val>
            <c:numRef>
              <c:f>'ANALISI GRAFICI'!$B$23:$B$25</c:f>
              <c:numCache>
                <c:formatCode>0%</c:formatCode>
                <c:ptCount val="3"/>
                <c:pt idx="0">
                  <c:v>0.56451612903225812</c:v>
                </c:pt>
                <c:pt idx="1">
                  <c:v>0.27419354838709675</c:v>
                </c:pt>
                <c:pt idx="2">
                  <c:v>0.16129032258064516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6C-4483-BD2A-B5E35209BE67}"/>
            </c:ext>
          </c:extLst>
        </c:ser>
        <c:ser>
          <c:idx val="1"/>
          <c:order val="1"/>
          <c:tx>
            <c:strRef>
              <c:f>'ANALISI GRAFICI'!$C$22</c:f>
              <c:strCache>
                <c:ptCount val="1"/>
                <c:pt idx="0">
                  <c:v>% sul tot di categoria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'ANALISI GRAFICI'!$A$23:$A$25</c:f>
              <c:strCache>
                <c:ptCount val="3"/>
                <c:pt idx="0">
                  <c:v>PRIMARIA</c:v>
                </c:pt>
                <c:pt idx="1">
                  <c:v>SECONDARIA</c:v>
                </c:pt>
                <c:pt idx="2">
                  <c:v>INFANZIA</c:v>
                </c:pt>
              </c:strCache>
            </c:strRef>
          </c:cat>
          <c:val>
            <c:numRef>
              <c:f>'ANALISI GRAFICI'!$C$23:$C$25</c:f>
              <c:numCache>
                <c:formatCode>0%</c:formatCode>
                <c:ptCount val="3"/>
                <c:pt idx="0">
                  <c:v>0.76086956521739135</c:v>
                </c:pt>
                <c:pt idx="1">
                  <c:v>0.68</c:v>
                </c:pt>
                <c:pt idx="2">
                  <c:v>0.7142857142857143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6C-4483-BD2A-B5E35209BE67}"/>
            </c:ext>
          </c:extLst>
        </c:ser>
        <c:dLbls>
          <c:showVal val="1"/>
        </c:dLbls>
        <c:gapWidth val="219"/>
        <c:overlap val="-27"/>
        <c:axId val="88498560"/>
        <c:axId val="88500096"/>
      </c:barChart>
      <c:catAx>
        <c:axId val="8849856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8500096"/>
        <c:crosses val="autoZero"/>
        <c:auto val="1"/>
        <c:lblAlgn val="ctr"/>
        <c:lblOffset val="100"/>
      </c:catAx>
      <c:valAx>
        <c:axId val="8850009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8498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i="1"/>
              <a:t>DISTRIBUZIONE % BONUS</a:t>
            </a:r>
          </a:p>
        </c:rich>
      </c:tx>
      <c:spPr>
        <a:noFill/>
        <a:ln>
          <a:noFill/>
        </a:ln>
        <a:effectLst/>
      </c:spPr>
    </c:title>
    <c:view3D>
      <c:rotX val="30"/>
      <c:rotY val="20"/>
      <c:depthPercent val="100"/>
      <c:perspective val="30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#REF!</c:f>
              <c:strCache>
                <c:ptCount val="1"/>
                <c:pt idx="0">
                  <c:v>#RIF!</c:v>
                </c:pt>
              </c:strCache>
            </c:strRef>
          </c:tx>
          <c:explosion val="5"/>
          <c:dPt>
            <c:idx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7D2-485E-A00A-3F4115010E9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multiLvlStrRef>
              <c:f>#REF!</c:f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7D2-485E-A00A-3F4115010E99}"/>
            </c:ext>
          </c:extLst>
        </c:ser>
        <c:dLbls/>
      </c:pie3D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1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distirbuizone bonus % tra docenti ruolo</a:t>
            </a:r>
          </a:p>
        </c:rich>
      </c:tx>
      <c:spPr>
        <a:noFill/>
        <a:ln>
          <a:noFill/>
        </a:ln>
        <a:effectLst/>
      </c:spPr>
    </c:title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5A9-4725-9911-714B550D7E68}"/>
              </c:ext>
            </c:extLst>
          </c:dPt>
          <c:dPt>
            <c:idx val="1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5A9-4725-9911-714B550D7E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'ANALISI GRAFICI'!$A$7:$A$8</c:f>
              <c:strCache>
                <c:ptCount val="2"/>
                <c:pt idx="0">
                  <c:v>doc. con bonus</c:v>
                </c:pt>
                <c:pt idx="1">
                  <c:v>doc. senza bonus</c:v>
                </c:pt>
              </c:strCache>
            </c:strRef>
          </c:cat>
          <c:val>
            <c:numRef>
              <c:f>'ANALISI GRAFICI'!$B$7:$B$8</c:f>
              <c:numCache>
                <c:formatCode>0%</c:formatCode>
                <c:ptCount val="2"/>
                <c:pt idx="0">
                  <c:v>0.72941176470588232</c:v>
                </c:pt>
                <c:pt idx="1">
                  <c:v>0.23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5A9-4725-9911-714B550D7E68}"/>
            </c:ext>
          </c:extLst>
        </c:ser>
        <c:dLbls/>
        <c:firstSliceAng val="85"/>
        <c:holeSize val="42"/>
      </c:doughnut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1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analisi per categoria</a:t>
            </a:r>
          </a:p>
        </c:rich>
      </c:tx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7.7364308469074952E-2"/>
          <c:y val="0.14023529411764726"/>
          <c:w val="0.89464586964797388"/>
          <c:h val="0.67908476146364061"/>
        </c:manualLayout>
      </c:layout>
      <c:barChart>
        <c:barDir val="col"/>
        <c:grouping val="clustered"/>
        <c:ser>
          <c:idx val="0"/>
          <c:order val="0"/>
          <c:tx>
            <c:strRef>
              <c:f>'ANALISI GRAFICI'!$B$22</c:f>
              <c:strCache>
                <c:ptCount val="1"/>
                <c:pt idx="0">
                  <c:v>% su docenti che hanno ottenuto bonus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0"/>
                  <c:y val="2.3529411764705879E-2"/>
                </c:manualLayout>
              </c:layout>
              <c:dLblPos val="outEnd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D0-4685-8116-B1FEE51A4588}"/>
                </c:ext>
              </c:extLst>
            </c:dLbl>
            <c:dLbl>
              <c:idx val="1"/>
              <c:layout>
                <c:manualLayout>
                  <c:x val="0"/>
                  <c:y val="1.5686274509803921E-2"/>
                </c:manualLayout>
              </c:layout>
              <c:dLblPos val="outEnd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D0-4685-8116-B1FEE51A4588}"/>
                </c:ext>
              </c:extLst>
            </c:dLbl>
            <c:dLbl>
              <c:idx val="2"/>
              <c:layout>
                <c:manualLayout>
                  <c:x val="0"/>
                  <c:y val="2.3529411764705879E-2"/>
                </c:manualLayout>
              </c:layout>
              <c:dLblPos val="outEnd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D0-4685-8116-B1FEE51A45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'ANALISI GRAFICI'!$A$23:$A$25</c:f>
              <c:strCache>
                <c:ptCount val="3"/>
                <c:pt idx="0">
                  <c:v>PRIMARIA</c:v>
                </c:pt>
                <c:pt idx="1">
                  <c:v>SECONDARIA</c:v>
                </c:pt>
                <c:pt idx="2">
                  <c:v>INFANZIA</c:v>
                </c:pt>
              </c:strCache>
            </c:strRef>
          </c:cat>
          <c:val>
            <c:numRef>
              <c:f>'ANALISI GRAFICI'!$B$23:$B$25</c:f>
              <c:numCache>
                <c:formatCode>0%</c:formatCode>
                <c:ptCount val="3"/>
                <c:pt idx="0">
                  <c:v>0.56451612903225812</c:v>
                </c:pt>
                <c:pt idx="1">
                  <c:v>0.27419354838709675</c:v>
                </c:pt>
                <c:pt idx="2">
                  <c:v>0.16129032258064516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505-4F80-9E5A-5A0BFE30234E}"/>
            </c:ext>
          </c:extLst>
        </c:ser>
        <c:ser>
          <c:idx val="1"/>
          <c:order val="1"/>
          <c:tx>
            <c:strRef>
              <c:f>'ANALISI GRAFICI'!$C$22</c:f>
              <c:strCache>
                <c:ptCount val="1"/>
                <c:pt idx="0">
                  <c:v>% sul tot di categoria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2.5445292620865198E-3"/>
                  <c:y val="2.3529411764705865E-2"/>
                </c:manualLayout>
              </c:layout>
              <c:dLblPos val="outEnd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D0-4685-8116-B1FEE51A4588}"/>
                </c:ext>
              </c:extLst>
            </c:dLbl>
            <c:dLbl>
              <c:idx val="1"/>
              <c:layout>
                <c:manualLayout>
                  <c:x val="0"/>
                  <c:y val="1.9607843137254902E-2"/>
                </c:manualLayout>
              </c:layout>
              <c:dLblPos val="outEnd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D0-4685-8116-B1FEE51A4588}"/>
                </c:ext>
              </c:extLst>
            </c:dLbl>
            <c:dLbl>
              <c:idx val="2"/>
              <c:layout>
                <c:manualLayout>
                  <c:x val="0"/>
                  <c:y val="1.9607843137254923E-2"/>
                </c:manualLayout>
              </c:layout>
              <c:dLblPos val="outEnd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D0-4685-8116-B1FEE51A45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'ANALISI GRAFICI'!$A$23:$A$25</c:f>
              <c:strCache>
                <c:ptCount val="3"/>
                <c:pt idx="0">
                  <c:v>PRIMARIA</c:v>
                </c:pt>
                <c:pt idx="1">
                  <c:v>SECONDARIA</c:v>
                </c:pt>
                <c:pt idx="2">
                  <c:v>INFANZIA</c:v>
                </c:pt>
              </c:strCache>
            </c:strRef>
          </c:cat>
          <c:val>
            <c:numRef>
              <c:f>'ANALISI GRAFICI'!$C$23:$C$25</c:f>
              <c:numCache>
                <c:formatCode>0%</c:formatCode>
                <c:ptCount val="3"/>
                <c:pt idx="0">
                  <c:v>0.76086956521739135</c:v>
                </c:pt>
                <c:pt idx="1">
                  <c:v>0.68</c:v>
                </c:pt>
                <c:pt idx="2">
                  <c:v>0.7142857142857143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505-4F80-9E5A-5A0BFE30234E}"/>
            </c:ext>
          </c:extLst>
        </c:ser>
        <c:dLbls>
          <c:showVal val="1"/>
        </c:dLbls>
        <c:gapWidth val="60"/>
        <c:overlap val="-6"/>
        <c:axId val="88751488"/>
        <c:axId val="88769664"/>
      </c:barChart>
      <c:catAx>
        <c:axId val="88751488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1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8769664"/>
        <c:crosses val="autoZero"/>
        <c:auto val="1"/>
        <c:lblAlgn val="ctr"/>
        <c:lblOffset val="100"/>
      </c:catAx>
      <c:valAx>
        <c:axId val="8876966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875148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409575</xdr:colOff>
      <xdr:row>69</xdr:row>
      <xdr:rowOff>38100</xdr:rowOff>
    </xdr:from>
    <xdr:to>
      <xdr:col>8</xdr:col>
      <xdr:colOff>180975</xdr:colOff>
      <xdr:row>82</xdr:row>
      <xdr:rowOff>180975</xdr:rowOff>
    </xdr:to>
    <xdr:graphicFrame macro="">
      <xdr:nvGraphicFramePr>
        <xdr:cNvPr id="3" name="Grafico 2">
          <a:extLst>
            <a:ext uri="{FF2B5EF4-FFF2-40B4-BE49-F238E27FC236}">
              <a16:creationId xmlns="" xmlns:a16="http://schemas.microsoft.com/office/drawing/2014/main" id="{E0C5E25F-55A2-4342-852D-52846FB5D9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4</xdr:row>
      <xdr:rowOff>123825</xdr:rowOff>
    </xdr:from>
    <xdr:to>
      <xdr:col>13</xdr:col>
      <xdr:colOff>295275</xdr:colOff>
      <xdr:row>19</xdr:row>
      <xdr:rowOff>9525</xdr:rowOff>
    </xdr:to>
    <xdr:graphicFrame macro="">
      <xdr:nvGraphicFramePr>
        <xdr:cNvPr id="4" name="Grafico 3">
          <a:extLst>
            <a:ext uri="{FF2B5EF4-FFF2-40B4-BE49-F238E27FC236}">
              <a16:creationId xmlns="" xmlns:a16="http://schemas.microsoft.com/office/drawing/2014/main" id="{D57EB045-1BE4-4845-A700-00CC6C312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600075</xdr:colOff>
      <xdr:row>19</xdr:row>
      <xdr:rowOff>104775</xdr:rowOff>
    </xdr:from>
    <xdr:to>
      <xdr:col>14</xdr:col>
      <xdr:colOff>104775</xdr:colOff>
      <xdr:row>36</xdr:row>
      <xdr:rowOff>104775</xdr:rowOff>
    </xdr:to>
    <xdr:graphicFrame macro="">
      <xdr:nvGraphicFramePr>
        <xdr:cNvPr id="2" name="Grafico 1">
          <a:extLst>
            <a:ext uri="{FF2B5EF4-FFF2-40B4-BE49-F238E27FC236}">
              <a16:creationId xmlns="" xmlns:a16="http://schemas.microsoft.com/office/drawing/2014/main" id="{87968973-38A5-4B0D-9A49-44FC354E4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76200</xdr:colOff>
      <xdr:row>16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="" xmlns:a16="http://schemas.microsoft.com/office/drawing/2014/main" id="{49A221AA-1129-4DD0-B2DD-07DE70A02A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18</xdr:col>
      <xdr:colOff>304800</xdr:colOff>
      <xdr:row>15</xdr:row>
      <xdr:rowOff>76200</xdr:rowOff>
    </xdr:to>
    <xdr:graphicFrame macro="">
      <xdr:nvGraphicFramePr>
        <xdr:cNvPr id="3" name="Grafico 2">
          <a:extLst>
            <a:ext uri="{FF2B5EF4-FFF2-40B4-BE49-F238E27FC236}">
              <a16:creationId xmlns="" xmlns:a16="http://schemas.microsoft.com/office/drawing/2014/main" id="{345E0767-A5EC-409D-BC16-D964ADE285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9</xdr:col>
      <xdr:colOff>114300</xdr:colOff>
      <xdr:row>36</xdr:row>
      <xdr:rowOff>0</xdr:rowOff>
    </xdr:to>
    <xdr:graphicFrame macro="">
      <xdr:nvGraphicFramePr>
        <xdr:cNvPr id="4" name="Grafico 3">
          <a:extLst>
            <a:ext uri="{FF2B5EF4-FFF2-40B4-BE49-F238E27FC236}">
              <a16:creationId xmlns="" xmlns:a16="http://schemas.microsoft.com/office/drawing/2014/main" id="{93AD0EB9-4ED2-432A-806A-D0ADB5F482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7"/>
  <sheetViews>
    <sheetView topLeftCell="A2" workbookViewId="0">
      <selection activeCell="C10" sqref="C10"/>
    </sheetView>
  </sheetViews>
  <sheetFormatPr defaultRowHeight="15.75"/>
  <cols>
    <col min="1" max="1" width="16.42578125" style="4" customWidth="1"/>
    <col min="2" max="2" width="9.5703125" style="10" bestFit="1" customWidth="1"/>
    <col min="3" max="3" width="13.140625" style="11" bestFit="1" customWidth="1"/>
    <col min="4" max="4" width="11.85546875" style="11" bestFit="1" customWidth="1"/>
    <col min="5" max="5" width="11.85546875" style="12" bestFit="1" customWidth="1"/>
    <col min="6" max="6" width="9.5703125" style="12" bestFit="1" customWidth="1"/>
    <col min="7" max="8" width="11.85546875" style="12" bestFit="1" customWidth="1"/>
    <col min="9" max="9" width="9.42578125" bestFit="1" customWidth="1"/>
  </cols>
  <sheetData>
    <row r="1" spans="1:8" ht="38.25" customHeight="1">
      <c r="A1" s="56" t="s">
        <v>29</v>
      </c>
      <c r="B1" s="57"/>
      <c r="C1" s="57"/>
      <c r="D1" s="57"/>
      <c r="E1" s="57"/>
      <c r="G1" s="54" t="s">
        <v>36</v>
      </c>
      <c r="H1" s="55"/>
    </row>
    <row r="2" spans="1:8" ht="23.25" customHeight="1" thickBot="1">
      <c r="A2" s="32" t="s">
        <v>30</v>
      </c>
      <c r="B2" s="33" t="s">
        <v>28</v>
      </c>
      <c r="C2" s="34" t="s">
        <v>72</v>
      </c>
      <c r="D2" s="34" t="s">
        <v>73</v>
      </c>
      <c r="E2" s="35" t="s">
        <v>31</v>
      </c>
      <c r="G2" s="36">
        <v>0.8</v>
      </c>
      <c r="H2" s="37" t="s">
        <v>35</v>
      </c>
    </row>
    <row r="3" spans="1:8" ht="21" customHeight="1" thickTop="1">
      <c r="A3" s="5" t="s">
        <v>43</v>
      </c>
      <c r="B3" s="14">
        <v>8</v>
      </c>
      <c r="C3" s="15"/>
      <c r="D3" s="16">
        <f>B3*$C$64</f>
        <v>165.20716417910447</v>
      </c>
      <c r="E3" s="17" t="e">
        <f ca="1">_xlfn.FLOOR.MATH(D3)</f>
        <v>#NAME?</v>
      </c>
      <c r="G3" s="18">
        <f>D3*80%</f>
        <v>132.16573134328357</v>
      </c>
      <c r="H3" s="18" t="e">
        <f ca="1">E3*80%</f>
        <v>#NAME?</v>
      </c>
    </row>
    <row r="4" spans="1:8">
      <c r="A4" s="6" t="s">
        <v>53</v>
      </c>
      <c r="B4" s="10">
        <v>6</v>
      </c>
      <c r="D4" s="16">
        <f>B4*$C$64</f>
        <v>123.90537313432836</v>
      </c>
      <c r="E4" s="17" t="e">
        <f t="shared" ref="E4:E63" ca="1" si="0">_xlfn.FLOOR.MATH(D4)</f>
        <v>#NAME?</v>
      </c>
      <c r="G4" s="18">
        <f t="shared" ref="G4:G63" si="1">D4*80%</f>
        <v>99.124298507462697</v>
      </c>
      <c r="H4" s="18" t="e">
        <f t="shared" ref="H4:H63" ca="1" si="2">E4*80%</f>
        <v>#NAME?</v>
      </c>
    </row>
    <row r="5" spans="1:8">
      <c r="A5" s="7" t="s">
        <v>0</v>
      </c>
      <c r="B5" s="19">
        <v>33</v>
      </c>
      <c r="C5" s="20" t="s">
        <v>1</v>
      </c>
      <c r="D5" s="16">
        <f t="shared" ref="D5:D63" si="3">B5*$C$64</f>
        <v>681.47955223880592</v>
      </c>
      <c r="E5" s="17" t="e">
        <f t="shared" ca="1" si="0"/>
        <v>#NAME?</v>
      </c>
      <c r="G5" s="18">
        <f t="shared" si="1"/>
        <v>545.18364179104481</v>
      </c>
      <c r="H5" s="18" t="e">
        <f t="shared" ca="1" si="2"/>
        <v>#NAME?</v>
      </c>
    </row>
    <row r="6" spans="1:8">
      <c r="A6" s="7" t="s">
        <v>62</v>
      </c>
      <c r="B6" s="19">
        <v>4</v>
      </c>
      <c r="C6" s="20"/>
      <c r="D6" s="16">
        <f t="shared" si="3"/>
        <v>82.603582089552233</v>
      </c>
      <c r="E6" s="17" t="e">
        <f t="shared" ca="1" si="0"/>
        <v>#NAME?</v>
      </c>
      <c r="G6" s="18">
        <f t="shared" si="1"/>
        <v>66.082865671641784</v>
      </c>
      <c r="H6" s="18" t="e">
        <f t="shared" ca="1" si="2"/>
        <v>#NAME?</v>
      </c>
    </row>
    <row r="7" spans="1:8">
      <c r="A7" s="7" t="s">
        <v>59</v>
      </c>
      <c r="B7" s="20">
        <v>5</v>
      </c>
      <c r="C7" s="20" t="s">
        <v>1</v>
      </c>
      <c r="D7" s="16">
        <f t="shared" si="3"/>
        <v>103.25447761194029</v>
      </c>
      <c r="E7" s="17" t="e">
        <f t="shared" ca="1" si="0"/>
        <v>#NAME?</v>
      </c>
      <c r="G7" s="18">
        <f t="shared" si="1"/>
        <v>82.603582089552233</v>
      </c>
      <c r="H7" s="18" t="e">
        <f t="shared" ca="1" si="2"/>
        <v>#NAME?</v>
      </c>
    </row>
    <row r="8" spans="1:8">
      <c r="A8" s="7" t="s">
        <v>66</v>
      </c>
      <c r="B8" s="20">
        <v>39</v>
      </c>
      <c r="C8" s="20"/>
      <c r="D8" s="16">
        <f t="shared" si="3"/>
        <v>805.38492537313425</v>
      </c>
      <c r="E8" s="17" t="e">
        <f t="shared" ca="1" si="0"/>
        <v>#NAME?</v>
      </c>
      <c r="G8" s="18">
        <f t="shared" si="1"/>
        <v>644.30794029850745</v>
      </c>
      <c r="H8" s="18" t="e">
        <f t="shared" ca="1" si="2"/>
        <v>#NAME?</v>
      </c>
    </row>
    <row r="9" spans="1:8">
      <c r="A9" s="7" t="s">
        <v>2</v>
      </c>
      <c r="B9" s="20">
        <v>22</v>
      </c>
      <c r="C9" s="20" t="s">
        <v>1</v>
      </c>
      <c r="D9" s="16">
        <f t="shared" si="3"/>
        <v>454.31970149253726</v>
      </c>
      <c r="E9" s="17" t="e">
        <f t="shared" ca="1" si="0"/>
        <v>#NAME?</v>
      </c>
      <c r="G9" s="18">
        <f t="shared" si="1"/>
        <v>363.45576119402983</v>
      </c>
      <c r="H9" s="18" t="e">
        <f t="shared" ca="1" si="2"/>
        <v>#NAME?</v>
      </c>
    </row>
    <row r="10" spans="1:8">
      <c r="A10" s="7" t="s">
        <v>3</v>
      </c>
      <c r="B10" s="20">
        <v>5</v>
      </c>
      <c r="C10" s="20" t="s">
        <v>1</v>
      </c>
      <c r="D10" s="16">
        <f t="shared" si="3"/>
        <v>103.25447761194029</v>
      </c>
      <c r="E10" s="17" t="e">
        <f t="shared" ca="1" si="0"/>
        <v>#NAME?</v>
      </c>
      <c r="G10" s="18">
        <f t="shared" si="1"/>
        <v>82.603582089552233</v>
      </c>
      <c r="H10" s="18" t="e">
        <f t="shared" ca="1" si="2"/>
        <v>#NAME?</v>
      </c>
    </row>
    <row r="11" spans="1:8">
      <c r="A11" s="7" t="s">
        <v>4</v>
      </c>
      <c r="B11" s="20">
        <v>28</v>
      </c>
      <c r="C11" s="20" t="s">
        <v>1</v>
      </c>
      <c r="D11" s="16">
        <f t="shared" si="3"/>
        <v>578.22507462686565</v>
      </c>
      <c r="E11" s="17" t="e">
        <f t="shared" ca="1" si="0"/>
        <v>#NAME?</v>
      </c>
      <c r="G11" s="18">
        <f t="shared" si="1"/>
        <v>462.58005970149253</v>
      </c>
      <c r="H11" s="18" t="e">
        <f t="shared" ca="1" si="2"/>
        <v>#NAME?</v>
      </c>
    </row>
    <row r="12" spans="1:8">
      <c r="A12" s="7" t="s">
        <v>42</v>
      </c>
      <c r="B12" s="20">
        <v>27</v>
      </c>
      <c r="C12" s="20"/>
      <c r="D12" s="16">
        <f t="shared" si="3"/>
        <v>557.57417910447759</v>
      </c>
      <c r="E12" s="17" t="e">
        <f t="shared" ca="1" si="0"/>
        <v>#NAME?</v>
      </c>
      <c r="G12" s="18">
        <f t="shared" si="1"/>
        <v>446.05934328358211</v>
      </c>
      <c r="H12" s="18" t="e">
        <f t="shared" ca="1" si="2"/>
        <v>#NAME?</v>
      </c>
    </row>
    <row r="13" spans="1:8">
      <c r="A13" s="7" t="s">
        <v>67</v>
      </c>
      <c r="B13" s="20">
        <v>4</v>
      </c>
      <c r="C13" s="20"/>
      <c r="D13" s="16">
        <f t="shared" si="3"/>
        <v>82.603582089552233</v>
      </c>
      <c r="E13" s="17" t="e">
        <f t="shared" ca="1" si="0"/>
        <v>#NAME?</v>
      </c>
      <c r="G13" s="18">
        <f t="shared" si="1"/>
        <v>66.082865671641784</v>
      </c>
      <c r="H13" s="18" t="e">
        <f t="shared" ca="1" si="2"/>
        <v>#NAME?</v>
      </c>
    </row>
    <row r="14" spans="1:8">
      <c r="A14" s="7" t="s">
        <v>5</v>
      </c>
      <c r="B14" s="20">
        <v>3</v>
      </c>
      <c r="C14" s="20" t="s">
        <v>1</v>
      </c>
      <c r="D14" s="16">
        <f t="shared" si="3"/>
        <v>61.952686567164179</v>
      </c>
      <c r="E14" s="17" t="e">
        <f t="shared" ca="1" si="0"/>
        <v>#NAME?</v>
      </c>
      <c r="G14" s="18">
        <f t="shared" si="1"/>
        <v>49.562149253731349</v>
      </c>
      <c r="H14" s="18" t="e">
        <f t="shared" ca="1" si="2"/>
        <v>#NAME?</v>
      </c>
    </row>
    <row r="15" spans="1:8">
      <c r="A15" s="7" t="s">
        <v>6</v>
      </c>
      <c r="B15" s="20">
        <v>11</v>
      </c>
      <c r="C15" s="20" t="s">
        <v>1</v>
      </c>
      <c r="D15" s="16">
        <f t="shared" si="3"/>
        <v>227.15985074626863</v>
      </c>
      <c r="E15" s="17" t="e">
        <f t="shared" ca="1" si="0"/>
        <v>#NAME?</v>
      </c>
      <c r="G15" s="18">
        <f t="shared" si="1"/>
        <v>181.72788059701492</v>
      </c>
      <c r="H15" s="18" t="e">
        <f t="shared" ca="1" si="2"/>
        <v>#NAME?</v>
      </c>
    </row>
    <row r="16" spans="1:8" ht="18" customHeight="1">
      <c r="A16" s="7" t="s">
        <v>7</v>
      </c>
      <c r="B16" s="20">
        <v>33</v>
      </c>
      <c r="C16" s="20" t="s">
        <v>1</v>
      </c>
      <c r="D16" s="16">
        <f t="shared" si="3"/>
        <v>681.47955223880592</v>
      </c>
      <c r="E16" s="17" t="e">
        <f t="shared" ca="1" si="0"/>
        <v>#NAME?</v>
      </c>
      <c r="G16" s="18">
        <f t="shared" si="1"/>
        <v>545.18364179104481</v>
      </c>
      <c r="H16" s="18" t="e">
        <f t="shared" ca="1" si="2"/>
        <v>#NAME?</v>
      </c>
    </row>
    <row r="17" spans="1:8">
      <c r="A17" s="7" t="s">
        <v>51</v>
      </c>
      <c r="B17" s="20">
        <v>3</v>
      </c>
      <c r="C17" s="20"/>
      <c r="D17" s="16">
        <f t="shared" si="3"/>
        <v>61.952686567164179</v>
      </c>
      <c r="E17" s="17" t="e">
        <f t="shared" ca="1" si="0"/>
        <v>#NAME?</v>
      </c>
      <c r="G17" s="18">
        <f t="shared" si="1"/>
        <v>49.562149253731349</v>
      </c>
      <c r="H17" s="18" t="e">
        <f t="shared" ca="1" si="2"/>
        <v>#NAME?</v>
      </c>
    </row>
    <row r="18" spans="1:8">
      <c r="A18" s="7" t="s">
        <v>49</v>
      </c>
      <c r="B18" s="20">
        <v>4</v>
      </c>
      <c r="C18" s="20"/>
      <c r="D18" s="16">
        <f t="shared" si="3"/>
        <v>82.603582089552233</v>
      </c>
      <c r="E18" s="17" t="e">
        <f t="shared" ca="1" si="0"/>
        <v>#NAME?</v>
      </c>
      <c r="G18" s="18">
        <f t="shared" si="1"/>
        <v>66.082865671641784</v>
      </c>
      <c r="H18" s="18" t="e">
        <f t="shared" ca="1" si="2"/>
        <v>#NAME?</v>
      </c>
    </row>
    <row r="19" spans="1:8">
      <c r="A19" s="7" t="s">
        <v>70</v>
      </c>
      <c r="B19" s="20">
        <v>5</v>
      </c>
      <c r="C19" s="20"/>
      <c r="D19" s="16">
        <f t="shared" si="3"/>
        <v>103.25447761194029</v>
      </c>
      <c r="E19" s="17" t="e">
        <f t="shared" ca="1" si="0"/>
        <v>#NAME?</v>
      </c>
      <c r="G19" s="18">
        <f t="shared" si="1"/>
        <v>82.603582089552233</v>
      </c>
      <c r="H19" s="18" t="e">
        <f t="shared" ca="1" si="2"/>
        <v>#NAME?</v>
      </c>
    </row>
    <row r="20" spans="1:8">
      <c r="A20" s="7" t="s">
        <v>61</v>
      </c>
      <c r="B20" s="20">
        <v>4</v>
      </c>
      <c r="C20" s="20"/>
      <c r="D20" s="16">
        <f t="shared" si="3"/>
        <v>82.603582089552233</v>
      </c>
      <c r="E20" s="17" t="e">
        <f t="shared" ca="1" si="0"/>
        <v>#NAME?</v>
      </c>
      <c r="G20" s="18">
        <f t="shared" si="1"/>
        <v>66.082865671641784</v>
      </c>
      <c r="H20" s="18" t="e">
        <f t="shared" ca="1" si="2"/>
        <v>#NAME?</v>
      </c>
    </row>
    <row r="21" spans="1:8">
      <c r="A21" s="7" t="s">
        <v>45</v>
      </c>
      <c r="B21" s="20">
        <v>48</v>
      </c>
      <c r="C21" s="20"/>
      <c r="D21" s="16">
        <f t="shared" si="3"/>
        <v>991.24298507462686</v>
      </c>
      <c r="E21" s="17" t="e">
        <f t="shared" ca="1" si="0"/>
        <v>#NAME?</v>
      </c>
      <c r="G21" s="18">
        <f t="shared" si="1"/>
        <v>792.99438805970158</v>
      </c>
      <c r="H21" s="18" t="e">
        <f t="shared" ca="1" si="2"/>
        <v>#NAME?</v>
      </c>
    </row>
    <row r="22" spans="1:8" ht="18.75" customHeight="1">
      <c r="A22" s="7" t="s">
        <v>64</v>
      </c>
      <c r="B22" s="20">
        <v>3</v>
      </c>
      <c r="C22" s="20"/>
      <c r="D22" s="16">
        <f t="shared" si="3"/>
        <v>61.952686567164179</v>
      </c>
      <c r="E22" s="17" t="e">
        <f t="shared" ca="1" si="0"/>
        <v>#NAME?</v>
      </c>
      <c r="G22" s="18">
        <f t="shared" si="1"/>
        <v>49.562149253731349</v>
      </c>
      <c r="H22" s="18" t="e">
        <f t="shared" ca="1" si="2"/>
        <v>#NAME?</v>
      </c>
    </row>
    <row r="23" spans="1:8" ht="19.5" customHeight="1">
      <c r="A23" s="7" t="s">
        <v>46</v>
      </c>
      <c r="B23" s="20">
        <v>7</v>
      </c>
      <c r="C23" s="20" t="s">
        <v>1</v>
      </c>
      <c r="D23" s="16">
        <f t="shared" si="3"/>
        <v>144.55626865671641</v>
      </c>
      <c r="E23" s="17" t="e">
        <f t="shared" ca="1" si="0"/>
        <v>#NAME?</v>
      </c>
      <c r="G23" s="18">
        <f t="shared" si="1"/>
        <v>115.64501492537313</v>
      </c>
      <c r="H23" s="18" t="e">
        <f t="shared" ca="1" si="2"/>
        <v>#NAME?</v>
      </c>
    </row>
    <row r="24" spans="1:8">
      <c r="A24" s="7" t="s">
        <v>74</v>
      </c>
      <c r="B24" s="20">
        <v>13</v>
      </c>
      <c r="C24" s="20" t="s">
        <v>1</v>
      </c>
      <c r="D24" s="16">
        <f t="shared" si="3"/>
        <v>268.46164179104477</v>
      </c>
      <c r="E24" s="17" t="e">
        <f t="shared" ca="1" si="0"/>
        <v>#NAME?</v>
      </c>
      <c r="G24" s="18">
        <f t="shared" si="1"/>
        <v>214.76931343283582</v>
      </c>
      <c r="H24" s="18" t="e">
        <f t="shared" ca="1" si="2"/>
        <v>#NAME?</v>
      </c>
    </row>
    <row r="25" spans="1:8">
      <c r="A25" s="7" t="s">
        <v>8</v>
      </c>
      <c r="B25" s="20">
        <v>17</v>
      </c>
      <c r="C25" s="20" t="s">
        <v>1</v>
      </c>
      <c r="D25" s="16">
        <f t="shared" si="3"/>
        <v>351.06522388059699</v>
      </c>
      <c r="E25" s="17" t="e">
        <f t="shared" ca="1" si="0"/>
        <v>#NAME?</v>
      </c>
      <c r="G25" s="18">
        <f t="shared" si="1"/>
        <v>280.85217910447761</v>
      </c>
      <c r="H25" s="18" t="e">
        <f t="shared" ca="1" si="2"/>
        <v>#NAME?</v>
      </c>
    </row>
    <row r="26" spans="1:8">
      <c r="A26" s="7" t="s">
        <v>52</v>
      </c>
      <c r="B26" s="20">
        <v>6</v>
      </c>
      <c r="C26" s="20"/>
      <c r="D26" s="16">
        <f t="shared" si="3"/>
        <v>123.90537313432836</v>
      </c>
      <c r="E26" s="17" t="e">
        <f t="shared" ca="1" si="0"/>
        <v>#NAME?</v>
      </c>
      <c r="G26" s="18">
        <f t="shared" si="1"/>
        <v>99.124298507462697</v>
      </c>
      <c r="H26" s="18" t="e">
        <f t="shared" ca="1" si="2"/>
        <v>#NAME?</v>
      </c>
    </row>
    <row r="27" spans="1:8">
      <c r="A27" s="7" t="s">
        <v>9</v>
      </c>
      <c r="B27" s="20">
        <v>4</v>
      </c>
      <c r="C27" s="20" t="s">
        <v>1</v>
      </c>
      <c r="D27" s="16">
        <f t="shared" si="3"/>
        <v>82.603582089552233</v>
      </c>
      <c r="E27" s="17" t="e">
        <f t="shared" ca="1" si="0"/>
        <v>#NAME?</v>
      </c>
      <c r="G27" s="18">
        <f t="shared" si="1"/>
        <v>66.082865671641784</v>
      </c>
      <c r="H27" s="18" t="e">
        <f t="shared" ca="1" si="2"/>
        <v>#NAME?</v>
      </c>
    </row>
    <row r="28" spans="1:8">
      <c r="A28" s="7" t="s">
        <v>69</v>
      </c>
      <c r="B28" s="20">
        <v>10</v>
      </c>
      <c r="C28" s="20"/>
      <c r="D28" s="16">
        <f t="shared" si="3"/>
        <v>206.50895522388058</v>
      </c>
      <c r="E28" s="17" t="e">
        <f t="shared" ca="1" si="0"/>
        <v>#NAME?</v>
      </c>
      <c r="G28" s="18">
        <f t="shared" si="1"/>
        <v>165.20716417910447</v>
      </c>
      <c r="H28" s="18" t="e">
        <f t="shared" ca="1" si="2"/>
        <v>#NAME?</v>
      </c>
    </row>
    <row r="29" spans="1:8">
      <c r="A29" s="7" t="s">
        <v>63</v>
      </c>
      <c r="B29" s="20">
        <v>6</v>
      </c>
      <c r="C29" s="20"/>
      <c r="D29" s="16">
        <f t="shared" si="3"/>
        <v>123.90537313432836</v>
      </c>
      <c r="E29" s="17" t="e">
        <f t="shared" ca="1" si="0"/>
        <v>#NAME?</v>
      </c>
      <c r="G29" s="18">
        <f t="shared" si="1"/>
        <v>99.124298507462697</v>
      </c>
      <c r="H29" s="18" t="e">
        <f t="shared" ca="1" si="2"/>
        <v>#NAME?</v>
      </c>
    </row>
    <row r="30" spans="1:8">
      <c r="A30" s="7" t="s">
        <v>68</v>
      </c>
      <c r="B30" s="20">
        <v>7</v>
      </c>
      <c r="C30" s="20"/>
      <c r="D30" s="16">
        <f t="shared" si="3"/>
        <v>144.55626865671641</v>
      </c>
      <c r="E30" s="17" t="e">
        <f t="shared" ca="1" si="0"/>
        <v>#NAME?</v>
      </c>
      <c r="G30" s="18">
        <f t="shared" si="1"/>
        <v>115.64501492537313</v>
      </c>
      <c r="H30" s="18" t="e">
        <f t="shared" ca="1" si="2"/>
        <v>#NAME?</v>
      </c>
    </row>
    <row r="31" spans="1:8">
      <c r="A31" s="7" t="s">
        <v>10</v>
      </c>
      <c r="B31" s="20">
        <v>45</v>
      </c>
      <c r="C31" s="20" t="s">
        <v>1</v>
      </c>
      <c r="D31" s="16">
        <f t="shared" si="3"/>
        <v>929.29029850746258</v>
      </c>
      <c r="E31" s="17" t="e">
        <f t="shared" ca="1" si="0"/>
        <v>#NAME?</v>
      </c>
      <c r="G31" s="18">
        <f t="shared" si="1"/>
        <v>743.43223880597009</v>
      </c>
      <c r="H31" s="18" t="e">
        <f t="shared" ca="1" si="2"/>
        <v>#NAME?</v>
      </c>
    </row>
    <row r="32" spans="1:8">
      <c r="A32" s="7" t="s">
        <v>58</v>
      </c>
      <c r="B32" s="20">
        <v>4</v>
      </c>
      <c r="C32" s="20"/>
      <c r="D32" s="16">
        <f t="shared" si="3"/>
        <v>82.603582089552233</v>
      </c>
      <c r="E32" s="17" t="e">
        <f t="shared" ca="1" si="0"/>
        <v>#NAME?</v>
      </c>
      <c r="G32" s="18">
        <f t="shared" si="1"/>
        <v>66.082865671641784</v>
      </c>
      <c r="H32" s="18" t="e">
        <f t="shared" ca="1" si="2"/>
        <v>#NAME?</v>
      </c>
    </row>
    <row r="33" spans="1:8">
      <c r="A33" s="7" t="s">
        <v>11</v>
      </c>
      <c r="B33" s="20">
        <v>27</v>
      </c>
      <c r="C33" s="20" t="s">
        <v>1</v>
      </c>
      <c r="D33" s="16">
        <f t="shared" si="3"/>
        <v>557.57417910447759</v>
      </c>
      <c r="E33" s="17" t="e">
        <f t="shared" ca="1" si="0"/>
        <v>#NAME?</v>
      </c>
      <c r="G33" s="18">
        <f t="shared" si="1"/>
        <v>446.05934328358211</v>
      </c>
      <c r="H33" s="18" t="e">
        <f t="shared" ca="1" si="2"/>
        <v>#NAME?</v>
      </c>
    </row>
    <row r="34" spans="1:8" ht="21.75" customHeight="1">
      <c r="A34" s="7" t="s">
        <v>48</v>
      </c>
      <c r="B34" s="20">
        <v>3</v>
      </c>
      <c r="C34" s="20"/>
      <c r="D34" s="16">
        <f t="shared" si="3"/>
        <v>61.952686567164179</v>
      </c>
      <c r="E34" s="17" t="e">
        <f t="shared" ca="1" si="0"/>
        <v>#NAME?</v>
      </c>
      <c r="G34" s="18">
        <f t="shared" si="1"/>
        <v>49.562149253731349</v>
      </c>
      <c r="H34" s="18" t="e">
        <f t="shared" ca="1" si="2"/>
        <v>#NAME?</v>
      </c>
    </row>
    <row r="35" spans="1:8">
      <c r="A35" s="7" t="s">
        <v>54</v>
      </c>
      <c r="B35" s="20">
        <v>7</v>
      </c>
      <c r="C35" s="20"/>
      <c r="D35" s="16">
        <f t="shared" si="3"/>
        <v>144.55626865671641</v>
      </c>
      <c r="E35" s="17" t="e">
        <f t="shared" ca="1" si="0"/>
        <v>#NAME?</v>
      </c>
      <c r="G35" s="18">
        <f t="shared" si="1"/>
        <v>115.64501492537313</v>
      </c>
      <c r="H35" s="18" t="e">
        <f t="shared" ca="1" si="2"/>
        <v>#NAME?</v>
      </c>
    </row>
    <row r="36" spans="1:8">
      <c r="A36" s="7" t="s">
        <v>39</v>
      </c>
      <c r="B36" s="20">
        <v>14</v>
      </c>
      <c r="C36" s="20"/>
      <c r="D36" s="16">
        <f t="shared" si="3"/>
        <v>289.11253731343282</v>
      </c>
      <c r="E36" s="17" t="e">
        <f t="shared" ca="1" si="0"/>
        <v>#NAME?</v>
      </c>
      <c r="G36" s="18">
        <f t="shared" si="1"/>
        <v>231.29002985074627</v>
      </c>
      <c r="H36" s="18" t="e">
        <f t="shared" ca="1" si="2"/>
        <v>#NAME?</v>
      </c>
    </row>
    <row r="37" spans="1:8">
      <c r="A37" s="7" t="s">
        <v>37</v>
      </c>
      <c r="B37" s="20">
        <v>11</v>
      </c>
      <c r="C37" s="20" t="s">
        <v>38</v>
      </c>
      <c r="D37" s="16">
        <f t="shared" si="3"/>
        <v>227.15985074626863</v>
      </c>
      <c r="E37" s="17" t="e">
        <f t="shared" ca="1" si="0"/>
        <v>#NAME?</v>
      </c>
      <c r="G37" s="18">
        <f t="shared" si="1"/>
        <v>181.72788059701492</v>
      </c>
      <c r="H37" s="18" t="e">
        <f t="shared" ca="1" si="2"/>
        <v>#NAME?</v>
      </c>
    </row>
    <row r="38" spans="1:8">
      <c r="A38" s="7" t="s">
        <v>65</v>
      </c>
      <c r="B38" s="20">
        <v>4</v>
      </c>
      <c r="C38" s="20"/>
      <c r="D38" s="16">
        <f t="shared" si="3"/>
        <v>82.603582089552233</v>
      </c>
      <c r="E38" s="17" t="e">
        <f t="shared" ca="1" si="0"/>
        <v>#NAME?</v>
      </c>
      <c r="G38" s="18">
        <f t="shared" si="1"/>
        <v>66.082865671641784</v>
      </c>
      <c r="H38" s="18" t="e">
        <f t="shared" ca="1" si="2"/>
        <v>#NAME?</v>
      </c>
    </row>
    <row r="39" spans="1:8">
      <c r="A39" s="7" t="s">
        <v>12</v>
      </c>
      <c r="B39" s="20">
        <v>34</v>
      </c>
      <c r="C39" s="20" t="s">
        <v>1</v>
      </c>
      <c r="D39" s="16">
        <f t="shared" si="3"/>
        <v>702.13044776119398</v>
      </c>
      <c r="E39" s="17" t="e">
        <f t="shared" ca="1" si="0"/>
        <v>#NAME?</v>
      </c>
      <c r="G39" s="18">
        <f t="shared" si="1"/>
        <v>561.70435820895523</v>
      </c>
      <c r="H39" s="18" t="e">
        <f t="shared" ca="1" si="2"/>
        <v>#NAME?</v>
      </c>
    </row>
    <row r="40" spans="1:8">
      <c r="A40" s="7" t="s">
        <v>13</v>
      </c>
      <c r="B40" s="20">
        <v>17</v>
      </c>
      <c r="C40" s="20" t="s">
        <v>1</v>
      </c>
      <c r="D40" s="16">
        <f t="shared" si="3"/>
        <v>351.06522388059699</v>
      </c>
      <c r="E40" s="17" t="e">
        <f t="shared" ca="1" si="0"/>
        <v>#NAME?</v>
      </c>
      <c r="G40" s="18">
        <f t="shared" si="1"/>
        <v>280.85217910447761</v>
      </c>
      <c r="H40" s="18" t="e">
        <f t="shared" ca="1" si="2"/>
        <v>#NAME?</v>
      </c>
    </row>
    <row r="41" spans="1:8">
      <c r="A41" s="7" t="s">
        <v>47</v>
      </c>
      <c r="B41" s="20">
        <v>16</v>
      </c>
      <c r="C41" s="20"/>
      <c r="D41" s="16">
        <f t="shared" si="3"/>
        <v>330.41432835820893</v>
      </c>
      <c r="E41" s="17" t="e">
        <f t="shared" ca="1" si="0"/>
        <v>#NAME?</v>
      </c>
      <c r="G41" s="18">
        <f t="shared" si="1"/>
        <v>264.33146268656714</v>
      </c>
      <c r="H41" s="18" t="e">
        <f t="shared" ca="1" si="2"/>
        <v>#NAME?</v>
      </c>
    </row>
    <row r="42" spans="1:8">
      <c r="A42" s="7" t="s">
        <v>14</v>
      </c>
      <c r="B42" s="20">
        <v>15</v>
      </c>
      <c r="C42" s="20" t="s">
        <v>1</v>
      </c>
      <c r="D42" s="16">
        <f t="shared" si="3"/>
        <v>309.76343283582088</v>
      </c>
      <c r="E42" s="17" t="e">
        <f t="shared" ca="1" si="0"/>
        <v>#NAME?</v>
      </c>
      <c r="G42" s="18">
        <f t="shared" si="1"/>
        <v>247.81074626865671</v>
      </c>
      <c r="H42" s="18" t="e">
        <f t="shared" ca="1" si="2"/>
        <v>#NAME?</v>
      </c>
    </row>
    <row r="43" spans="1:8">
      <c r="A43" s="7" t="s">
        <v>60</v>
      </c>
      <c r="B43" s="20">
        <v>3</v>
      </c>
      <c r="C43" s="20"/>
      <c r="D43" s="16">
        <f t="shared" si="3"/>
        <v>61.952686567164179</v>
      </c>
      <c r="E43" s="17" t="e">
        <f t="shared" ca="1" si="0"/>
        <v>#NAME?</v>
      </c>
      <c r="G43" s="18">
        <f t="shared" si="1"/>
        <v>49.562149253731349</v>
      </c>
      <c r="H43" s="18" t="e">
        <f t="shared" ca="1" si="2"/>
        <v>#NAME?</v>
      </c>
    </row>
    <row r="44" spans="1:8" ht="19.5" customHeight="1">
      <c r="A44" s="7" t="s">
        <v>55</v>
      </c>
      <c r="B44" s="20">
        <v>5</v>
      </c>
      <c r="C44" s="20"/>
      <c r="D44" s="16">
        <f t="shared" si="3"/>
        <v>103.25447761194029</v>
      </c>
      <c r="E44" s="17" t="e">
        <f t="shared" ca="1" si="0"/>
        <v>#NAME?</v>
      </c>
      <c r="G44" s="18">
        <f t="shared" si="1"/>
        <v>82.603582089552233</v>
      </c>
      <c r="H44" s="18" t="e">
        <f t="shared" ca="1" si="2"/>
        <v>#NAME?</v>
      </c>
    </row>
    <row r="45" spans="1:8">
      <c r="A45" s="7" t="s">
        <v>57</v>
      </c>
      <c r="B45" s="20">
        <v>4</v>
      </c>
      <c r="C45" s="20"/>
      <c r="D45" s="16">
        <f t="shared" si="3"/>
        <v>82.603582089552233</v>
      </c>
      <c r="E45" s="17" t="e">
        <f t="shared" ca="1" si="0"/>
        <v>#NAME?</v>
      </c>
      <c r="G45" s="18">
        <f t="shared" si="1"/>
        <v>66.082865671641784</v>
      </c>
      <c r="H45" s="18" t="e">
        <f t="shared" ca="1" si="2"/>
        <v>#NAME?</v>
      </c>
    </row>
    <row r="46" spans="1:8">
      <c r="A46" s="7" t="s">
        <v>40</v>
      </c>
      <c r="B46" s="20">
        <v>10</v>
      </c>
      <c r="C46" s="20"/>
      <c r="D46" s="16">
        <f t="shared" si="3"/>
        <v>206.50895522388058</v>
      </c>
      <c r="E46" s="17" t="e">
        <f t="shared" ca="1" si="0"/>
        <v>#NAME?</v>
      </c>
      <c r="G46" s="18">
        <f t="shared" si="1"/>
        <v>165.20716417910447</v>
      </c>
      <c r="H46" s="18" t="e">
        <f t="shared" ca="1" si="2"/>
        <v>#NAME?</v>
      </c>
    </row>
    <row r="47" spans="1:8">
      <c r="A47" s="7" t="s">
        <v>15</v>
      </c>
      <c r="B47" s="20">
        <v>21</v>
      </c>
      <c r="C47" s="20" t="s">
        <v>1</v>
      </c>
      <c r="D47" s="16">
        <f t="shared" si="3"/>
        <v>433.66880597014921</v>
      </c>
      <c r="E47" s="17" t="e">
        <f t="shared" ca="1" si="0"/>
        <v>#NAME?</v>
      </c>
      <c r="G47" s="18">
        <f t="shared" si="1"/>
        <v>346.93504477611941</v>
      </c>
      <c r="H47" s="18" t="e">
        <f t="shared" ca="1" si="2"/>
        <v>#NAME?</v>
      </c>
    </row>
    <row r="48" spans="1:8">
      <c r="A48" s="7" t="s">
        <v>44</v>
      </c>
      <c r="B48" s="20">
        <v>15</v>
      </c>
      <c r="C48" s="20"/>
      <c r="D48" s="16">
        <f t="shared" si="3"/>
        <v>309.76343283582088</v>
      </c>
      <c r="E48" s="17" t="e">
        <f t="shared" ca="1" si="0"/>
        <v>#NAME?</v>
      </c>
      <c r="G48" s="18">
        <f t="shared" si="1"/>
        <v>247.81074626865671</v>
      </c>
      <c r="H48" s="18" t="e">
        <f t="shared" ca="1" si="2"/>
        <v>#NAME?</v>
      </c>
    </row>
    <row r="49" spans="1:9">
      <c r="A49" s="7" t="s">
        <v>16</v>
      </c>
      <c r="B49" s="20">
        <v>7</v>
      </c>
      <c r="C49" s="20"/>
      <c r="D49" s="16">
        <f t="shared" si="3"/>
        <v>144.55626865671641</v>
      </c>
      <c r="E49" s="17" t="e">
        <f t="shared" ca="1" si="0"/>
        <v>#NAME?</v>
      </c>
      <c r="G49" s="18">
        <f t="shared" si="1"/>
        <v>115.64501492537313</v>
      </c>
      <c r="H49" s="18" t="e">
        <f t="shared" ca="1" si="2"/>
        <v>#NAME?</v>
      </c>
    </row>
    <row r="50" spans="1:9">
      <c r="A50" s="7" t="s">
        <v>50</v>
      </c>
      <c r="B50" s="20">
        <v>5</v>
      </c>
      <c r="C50" s="20" t="s">
        <v>1</v>
      </c>
      <c r="D50" s="16">
        <f t="shared" si="3"/>
        <v>103.25447761194029</v>
      </c>
      <c r="E50" s="17" t="e">
        <f t="shared" ca="1" si="0"/>
        <v>#NAME?</v>
      </c>
      <c r="G50" s="18">
        <f t="shared" si="1"/>
        <v>82.603582089552233</v>
      </c>
      <c r="H50" s="18" t="e">
        <f t="shared" ca="1" si="2"/>
        <v>#NAME?</v>
      </c>
    </row>
    <row r="51" spans="1:9">
      <c r="A51" s="7" t="s">
        <v>17</v>
      </c>
      <c r="B51" s="20">
        <v>25</v>
      </c>
      <c r="C51" s="20" t="s">
        <v>1</v>
      </c>
      <c r="D51" s="16">
        <f t="shared" si="3"/>
        <v>516.27238805970148</v>
      </c>
      <c r="E51" s="17" t="e">
        <f t="shared" ca="1" si="0"/>
        <v>#NAME?</v>
      </c>
      <c r="G51" s="18">
        <f t="shared" si="1"/>
        <v>413.01791044776121</v>
      </c>
      <c r="H51" s="18" t="e">
        <f t="shared" ca="1" si="2"/>
        <v>#NAME?</v>
      </c>
    </row>
    <row r="52" spans="1:9">
      <c r="A52" s="7" t="s">
        <v>18</v>
      </c>
      <c r="B52" s="20">
        <v>25</v>
      </c>
      <c r="C52" s="20" t="s">
        <v>1</v>
      </c>
      <c r="D52" s="16">
        <f t="shared" si="3"/>
        <v>516.27238805970148</v>
      </c>
      <c r="E52" s="17" t="e">
        <f t="shared" ca="1" si="0"/>
        <v>#NAME?</v>
      </c>
      <c r="G52" s="18">
        <f t="shared" si="1"/>
        <v>413.01791044776121</v>
      </c>
      <c r="H52" s="18" t="e">
        <f t="shared" ca="1" si="2"/>
        <v>#NAME?</v>
      </c>
    </row>
    <row r="53" spans="1:9">
      <c r="A53" s="7" t="s">
        <v>56</v>
      </c>
      <c r="B53" s="20">
        <v>7</v>
      </c>
      <c r="C53" s="20"/>
      <c r="D53" s="16">
        <f t="shared" si="3"/>
        <v>144.55626865671641</v>
      </c>
      <c r="E53" s="17" t="e">
        <f t="shared" ca="1" si="0"/>
        <v>#NAME?</v>
      </c>
      <c r="G53" s="18">
        <f t="shared" si="1"/>
        <v>115.64501492537313</v>
      </c>
      <c r="H53" s="18" t="e">
        <f t="shared" ca="1" si="2"/>
        <v>#NAME?</v>
      </c>
    </row>
    <row r="54" spans="1:9">
      <c r="A54" s="7" t="s">
        <v>19</v>
      </c>
      <c r="B54" s="20">
        <v>25</v>
      </c>
      <c r="C54" s="20" t="s">
        <v>1</v>
      </c>
      <c r="D54" s="16">
        <f t="shared" si="3"/>
        <v>516.27238805970148</v>
      </c>
      <c r="E54" s="17" t="e">
        <f t="shared" ca="1" si="0"/>
        <v>#NAME?</v>
      </c>
      <c r="G54" s="18">
        <f t="shared" si="1"/>
        <v>413.01791044776121</v>
      </c>
      <c r="H54" s="18" t="e">
        <f t="shared" ca="1" si="2"/>
        <v>#NAME?</v>
      </c>
    </row>
    <row r="55" spans="1:9">
      <c r="A55" s="7" t="s">
        <v>20</v>
      </c>
      <c r="B55" s="20">
        <v>8</v>
      </c>
      <c r="C55" s="20" t="s">
        <v>1</v>
      </c>
      <c r="D55" s="16">
        <f t="shared" si="3"/>
        <v>165.20716417910447</v>
      </c>
      <c r="E55" s="17" t="e">
        <f t="shared" ca="1" si="0"/>
        <v>#NAME?</v>
      </c>
      <c r="G55" s="18">
        <f t="shared" si="1"/>
        <v>132.16573134328357</v>
      </c>
      <c r="H55" s="18" t="e">
        <f t="shared" ca="1" si="2"/>
        <v>#NAME?</v>
      </c>
    </row>
    <row r="56" spans="1:9">
      <c r="A56" s="7" t="s">
        <v>21</v>
      </c>
      <c r="B56" s="20">
        <v>14</v>
      </c>
      <c r="C56" s="20" t="s">
        <v>1</v>
      </c>
      <c r="D56" s="16">
        <f t="shared" si="3"/>
        <v>289.11253731343282</v>
      </c>
      <c r="E56" s="17" t="e">
        <f t="shared" ca="1" si="0"/>
        <v>#NAME?</v>
      </c>
      <c r="G56" s="18">
        <f t="shared" si="1"/>
        <v>231.29002985074627</v>
      </c>
      <c r="H56" s="18" t="e">
        <f t="shared" ca="1" si="2"/>
        <v>#NAME?</v>
      </c>
    </row>
    <row r="57" spans="1:9">
      <c r="A57" s="7" t="s">
        <v>22</v>
      </c>
      <c r="B57" s="20">
        <v>5</v>
      </c>
      <c r="C57" s="20" t="s">
        <v>1</v>
      </c>
      <c r="D57" s="16">
        <f t="shared" si="3"/>
        <v>103.25447761194029</v>
      </c>
      <c r="E57" s="17" t="e">
        <f t="shared" ca="1" si="0"/>
        <v>#NAME?</v>
      </c>
      <c r="G57" s="18">
        <f t="shared" si="1"/>
        <v>82.603582089552233</v>
      </c>
      <c r="H57" s="18" t="e">
        <f t="shared" ca="1" si="2"/>
        <v>#NAME?</v>
      </c>
    </row>
    <row r="58" spans="1:9">
      <c r="A58" s="7" t="s">
        <v>23</v>
      </c>
      <c r="B58" s="20">
        <v>21</v>
      </c>
      <c r="C58" s="20" t="s">
        <v>1</v>
      </c>
      <c r="D58" s="16">
        <f t="shared" si="3"/>
        <v>433.66880597014921</v>
      </c>
      <c r="E58" s="17" t="e">
        <f t="shared" ca="1" si="0"/>
        <v>#NAME?</v>
      </c>
      <c r="G58" s="18">
        <f t="shared" si="1"/>
        <v>346.93504477611941</v>
      </c>
      <c r="H58" s="18" t="e">
        <f t="shared" ca="1" si="2"/>
        <v>#NAME?</v>
      </c>
    </row>
    <row r="59" spans="1:9">
      <c r="A59" s="7" t="s">
        <v>24</v>
      </c>
      <c r="B59" s="20">
        <v>32</v>
      </c>
      <c r="C59" s="20" t="s">
        <v>1</v>
      </c>
      <c r="D59" s="16">
        <f t="shared" si="3"/>
        <v>660.82865671641787</v>
      </c>
      <c r="E59" s="17" t="e">
        <f t="shared" ca="1" si="0"/>
        <v>#NAME?</v>
      </c>
      <c r="G59" s="18">
        <f t="shared" si="1"/>
        <v>528.66292537313427</v>
      </c>
      <c r="H59" s="18" t="e">
        <f t="shared" ca="1" si="2"/>
        <v>#NAME?</v>
      </c>
    </row>
    <row r="60" spans="1:9">
      <c r="A60" s="7" t="s">
        <v>25</v>
      </c>
      <c r="B60" s="20">
        <v>22</v>
      </c>
      <c r="C60" s="20" t="s">
        <v>1</v>
      </c>
      <c r="D60" s="16">
        <f t="shared" si="3"/>
        <v>454.31970149253726</v>
      </c>
      <c r="E60" s="17" t="e">
        <f t="shared" ca="1" si="0"/>
        <v>#NAME?</v>
      </c>
      <c r="G60" s="18">
        <f t="shared" si="1"/>
        <v>363.45576119402983</v>
      </c>
      <c r="H60" s="18" t="e">
        <f t="shared" ca="1" si="2"/>
        <v>#NAME?</v>
      </c>
    </row>
    <row r="61" spans="1:9">
      <c r="A61" s="7" t="s">
        <v>26</v>
      </c>
      <c r="B61" s="20">
        <v>34</v>
      </c>
      <c r="C61" s="20" t="s">
        <v>1</v>
      </c>
      <c r="D61" s="16">
        <f t="shared" si="3"/>
        <v>702.13044776119398</v>
      </c>
      <c r="E61" s="17" t="e">
        <f t="shared" ca="1" si="0"/>
        <v>#NAME?</v>
      </c>
      <c r="G61" s="18">
        <f t="shared" si="1"/>
        <v>561.70435820895523</v>
      </c>
      <c r="H61" s="18" t="e">
        <f t="shared" ca="1" si="2"/>
        <v>#NAME?</v>
      </c>
    </row>
    <row r="62" spans="1:9">
      <c r="A62" s="7" t="s">
        <v>41</v>
      </c>
      <c r="B62" s="20">
        <v>7</v>
      </c>
      <c r="C62" s="20"/>
      <c r="D62" s="16">
        <f t="shared" si="3"/>
        <v>144.55626865671641</v>
      </c>
      <c r="E62" s="17" t="e">
        <f t="shared" ca="1" si="0"/>
        <v>#NAME?</v>
      </c>
      <c r="G62" s="18">
        <f t="shared" si="1"/>
        <v>115.64501492537313</v>
      </c>
      <c r="H62" s="18" t="e">
        <f t="shared" ca="1" si="2"/>
        <v>#NAME?</v>
      </c>
    </row>
    <row r="63" spans="1:9">
      <c r="A63" s="7" t="s">
        <v>27</v>
      </c>
      <c r="B63" s="20">
        <v>14</v>
      </c>
      <c r="C63" s="20" t="s">
        <v>1</v>
      </c>
      <c r="D63" s="16">
        <f t="shared" si="3"/>
        <v>289.11253731343282</v>
      </c>
      <c r="E63" s="17" t="e">
        <f t="shared" ca="1" si="0"/>
        <v>#NAME?</v>
      </c>
      <c r="G63" s="18">
        <f t="shared" si="1"/>
        <v>231.29002985074627</v>
      </c>
      <c r="H63" s="18" t="e">
        <f t="shared" ca="1" si="2"/>
        <v>#NAME?</v>
      </c>
    </row>
    <row r="64" spans="1:9" s="3" customFormat="1">
      <c r="A64" s="8" t="s">
        <v>71</v>
      </c>
      <c r="B64" s="21">
        <f>SUM(B3:B63)</f>
        <v>871</v>
      </c>
      <c r="C64" s="21">
        <f>E65/B64</f>
        <v>20.650895522388058</v>
      </c>
      <c r="D64" s="22">
        <f>SUM(D3:D63)</f>
        <v>17986.930000000022</v>
      </c>
      <c r="E64" s="23" t="e">
        <f ca="1">SUM(E3:E63)</f>
        <v>#NAME?</v>
      </c>
      <c r="F64" s="24" t="e">
        <f ca="1">D64-E64</f>
        <v>#NAME?</v>
      </c>
      <c r="G64" s="25">
        <f>SUM(G3:G63)</f>
        <v>14389.543999999996</v>
      </c>
      <c r="H64" s="26" t="e">
        <f ca="1">SUM(H3:H63)</f>
        <v>#NAME?</v>
      </c>
      <c r="I64" s="2" t="e">
        <f ca="1">G64-H64</f>
        <v>#NAME?</v>
      </c>
    </row>
    <row r="65" spans="1:8">
      <c r="A65" s="9" t="s">
        <v>32</v>
      </c>
      <c r="E65" s="27">
        <v>17986.93</v>
      </c>
      <c r="G65" s="28">
        <v>14389.55</v>
      </c>
      <c r="H65" s="29" t="e">
        <f ca="1">SUM(H5:H64)</f>
        <v>#NAME?</v>
      </c>
    </row>
    <row r="66" spans="1:8">
      <c r="A66" s="9" t="s">
        <v>33</v>
      </c>
      <c r="E66" s="30">
        <f>E65*32.7%</f>
        <v>5881.7261100000005</v>
      </c>
      <c r="G66" s="31" t="e">
        <f ca="1">E65-E64</f>
        <v>#NAME?</v>
      </c>
    </row>
    <row r="67" spans="1:8">
      <c r="A67" s="9" t="s">
        <v>34</v>
      </c>
      <c r="E67" s="13">
        <f>SUM(E65:E66)</f>
        <v>23868.65611</v>
      </c>
    </row>
  </sheetData>
  <autoFilter ref="A1:I67"/>
  <mergeCells count="2">
    <mergeCell ref="G1:H1"/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J75"/>
  <sheetViews>
    <sheetView topLeftCell="A65" zoomScale="90" zoomScaleNormal="90" workbookViewId="0">
      <selection activeCell="A71" sqref="A71:A74"/>
    </sheetView>
  </sheetViews>
  <sheetFormatPr defaultRowHeight="15.75"/>
  <cols>
    <col min="1" max="1" width="16.42578125" style="39" customWidth="1"/>
    <col min="2" max="2" width="9.140625" style="40" customWidth="1"/>
    <col min="3" max="3" width="13.140625" style="38" customWidth="1"/>
    <col min="4" max="5" width="11.85546875" style="38" customWidth="1"/>
    <col min="6" max="6" width="26.85546875" style="38" customWidth="1"/>
    <col min="7" max="7" width="9.5703125" style="38" customWidth="1"/>
    <col min="8" max="9" width="11.85546875" style="38" customWidth="1"/>
    <col min="10" max="10" width="9.42578125" style="1" customWidth="1"/>
    <col min="11" max="16384" width="9.140625" style="1"/>
  </cols>
  <sheetData>
    <row r="2" spans="1:10" customFormat="1" ht="38.25" customHeight="1">
      <c r="A2" s="56" t="s">
        <v>29</v>
      </c>
      <c r="B2" s="57"/>
      <c r="C2" s="57"/>
      <c r="D2" s="57"/>
      <c r="E2" s="57"/>
      <c r="F2" s="57"/>
      <c r="G2" s="42"/>
      <c r="H2" s="54" t="s">
        <v>83</v>
      </c>
      <c r="I2" s="55"/>
      <c r="J2" s="43"/>
    </row>
    <row r="3" spans="1:10" customFormat="1" ht="23.25" customHeight="1" thickBot="1">
      <c r="A3" s="32" t="s">
        <v>30</v>
      </c>
      <c r="B3" s="33" t="s">
        <v>28</v>
      </c>
      <c r="C3" s="34" t="s">
        <v>72</v>
      </c>
      <c r="D3" s="34" t="s">
        <v>73</v>
      </c>
      <c r="E3" s="35" t="s">
        <v>31</v>
      </c>
      <c r="F3" s="35" t="s">
        <v>85</v>
      </c>
      <c r="G3" s="42"/>
      <c r="H3" s="36">
        <v>0.8</v>
      </c>
      <c r="I3" s="37" t="s">
        <v>35</v>
      </c>
      <c r="J3" s="43"/>
    </row>
    <row r="4" spans="1:10" customFormat="1" ht="21" customHeight="1" thickTop="1">
      <c r="A4" s="5" t="s">
        <v>43</v>
      </c>
      <c r="B4" s="14">
        <v>8</v>
      </c>
      <c r="C4" s="14" t="s">
        <v>38</v>
      </c>
      <c r="D4" s="16">
        <f>B4*$C$65</f>
        <v>161.8621372328459</v>
      </c>
      <c r="E4" s="17" t="e">
        <f ca="1">_xlfn.FLOOR.MATH(D4)</f>
        <v>#NAME?</v>
      </c>
      <c r="F4" s="41" t="e">
        <f ca="1">_xlfn.IFS(AND(E4&gt;80,E4&lt;100),"BONUS TRA 80 E 100€",AND(E4&gt;101,E4&lt;500),"BONUS TRA 100 E 500€",E4&gt;501,"OLTRE 500€",E4&lt;80,"BONUS INFERIORE 80€",E4=80,"BONUS TRA 80 E 100€",E4=100,"BONUS TRA 80 E 100",E4=101,"BONUS TRA 100 E 500€",E4=500,"BONUS TRA 100 E 500 €","VERO","OK")</f>
        <v>#NAME?</v>
      </c>
      <c r="G4" s="42"/>
      <c r="H4" s="18">
        <f>D4*80%</f>
        <v>129.48970978627673</v>
      </c>
      <c r="I4" s="18" t="e">
        <f ca="1">E4*80%</f>
        <v>#NAME?</v>
      </c>
      <c r="J4" s="43"/>
    </row>
    <row r="5" spans="1:10" customFormat="1">
      <c r="A5" s="6" t="s">
        <v>53</v>
      </c>
      <c r="B5" s="10">
        <v>6</v>
      </c>
      <c r="C5" s="10" t="s">
        <v>1</v>
      </c>
      <c r="D5" s="16">
        <f>B5*$C$65</f>
        <v>121.39660292463442</v>
      </c>
      <c r="E5" s="17" t="e">
        <f t="shared" ref="E5:E64" ca="1" si="0">_xlfn.FLOOR.MATH(D5)</f>
        <v>#NAME?</v>
      </c>
      <c r="F5" s="41" t="e">
        <f t="shared" ref="F5:F64" ca="1" si="1">_xlfn.IFS(AND(E5&gt;80,E5&lt;100),"BONUS TRA 80 E 100€",AND(E5&gt;101,E5&lt;500),"BONUS TRA 100 E 500€",E5&gt;501,"OLTRE 500€",E5&lt;80,"BONUS INFERIORE 80€",E5=80,"BONUS TRA 80 E 100€",E5=100,"BONUS TRA 80 E 100",E5=101,"BONUS TRA 100 E 500€",E5=500,"BONUS TRA 100 E 500 €","VERO","OK")</f>
        <v>#NAME?</v>
      </c>
      <c r="G5" s="42"/>
      <c r="H5" s="18">
        <f t="shared" ref="H5:I64" si="2">D5*80%</f>
        <v>97.117282339707543</v>
      </c>
      <c r="I5" s="18" t="e">
        <f t="shared" ca="1" si="2"/>
        <v>#NAME?</v>
      </c>
      <c r="J5" s="43"/>
    </row>
    <row r="6" spans="1:10" customFormat="1">
      <c r="A6" s="7" t="s">
        <v>0</v>
      </c>
      <c r="B6" s="19">
        <v>33</v>
      </c>
      <c r="C6" s="20" t="s">
        <v>1</v>
      </c>
      <c r="D6" s="16">
        <f t="shared" ref="D6:D64" si="3">B6*$C$65</f>
        <v>667.68131608548936</v>
      </c>
      <c r="E6" s="17" t="e">
        <f t="shared" ca="1" si="0"/>
        <v>#NAME?</v>
      </c>
      <c r="F6" s="41" t="e">
        <f t="shared" ca="1" si="1"/>
        <v>#NAME?</v>
      </c>
      <c r="G6" s="42"/>
      <c r="H6" s="18">
        <f t="shared" si="2"/>
        <v>534.14505286839153</v>
      </c>
      <c r="I6" s="18" t="e">
        <f t="shared" ca="1" si="2"/>
        <v>#NAME?</v>
      </c>
      <c r="J6" s="43"/>
    </row>
    <row r="7" spans="1:10" customFormat="1">
      <c r="A7" s="7" t="s">
        <v>62</v>
      </c>
      <c r="B7" s="19">
        <v>4</v>
      </c>
      <c r="C7" s="20" t="s">
        <v>1</v>
      </c>
      <c r="D7" s="16">
        <f t="shared" si="3"/>
        <v>80.931068616422948</v>
      </c>
      <c r="E7" s="17" t="e">
        <f t="shared" ca="1" si="0"/>
        <v>#NAME?</v>
      </c>
      <c r="F7" s="41" t="e">
        <f t="shared" ca="1" si="1"/>
        <v>#NAME?</v>
      </c>
      <c r="G7" s="42"/>
      <c r="H7" s="18">
        <f t="shared" si="2"/>
        <v>64.744854893138367</v>
      </c>
      <c r="I7" s="18" t="e">
        <f t="shared" ca="1" si="2"/>
        <v>#NAME?</v>
      </c>
      <c r="J7" s="43"/>
    </row>
    <row r="8" spans="1:10" customFormat="1">
      <c r="A8" s="7" t="s">
        <v>59</v>
      </c>
      <c r="B8" s="20">
        <v>5</v>
      </c>
      <c r="C8" s="20" t="s">
        <v>1</v>
      </c>
      <c r="D8" s="16">
        <f t="shared" si="3"/>
        <v>101.16383577052869</v>
      </c>
      <c r="E8" s="17" t="e">
        <f t="shared" ca="1" si="0"/>
        <v>#NAME?</v>
      </c>
      <c r="F8" s="41" t="e">
        <f t="shared" ca="1" si="1"/>
        <v>#NAME?</v>
      </c>
      <c r="G8" s="42"/>
      <c r="H8" s="18">
        <f t="shared" si="2"/>
        <v>80.931068616422962</v>
      </c>
      <c r="I8" s="18" t="e">
        <f t="shared" ca="1" si="2"/>
        <v>#NAME?</v>
      </c>
      <c r="J8" s="43"/>
    </row>
    <row r="9" spans="1:10" customFormat="1">
      <c r="A9" s="7" t="s">
        <v>66</v>
      </c>
      <c r="B9" s="20">
        <v>36</v>
      </c>
      <c r="C9" s="20" t="s">
        <v>1</v>
      </c>
      <c r="D9" s="16">
        <f t="shared" si="3"/>
        <v>728.37961754780656</v>
      </c>
      <c r="E9" s="17" t="e">
        <f t="shared" ca="1" si="0"/>
        <v>#NAME?</v>
      </c>
      <c r="F9" s="41" t="e">
        <f t="shared" ca="1" si="1"/>
        <v>#NAME?</v>
      </c>
      <c r="G9" s="42"/>
      <c r="H9" s="18">
        <f t="shared" si="2"/>
        <v>582.70369403824532</v>
      </c>
      <c r="I9" s="18" t="e">
        <f t="shared" ca="1" si="2"/>
        <v>#NAME?</v>
      </c>
      <c r="J9" s="43"/>
    </row>
    <row r="10" spans="1:10" customFormat="1">
      <c r="A10" s="7" t="s">
        <v>2</v>
      </c>
      <c r="B10" s="20">
        <v>22</v>
      </c>
      <c r="C10" s="20" t="s">
        <v>1</v>
      </c>
      <c r="D10" s="16">
        <f t="shared" si="3"/>
        <v>445.1208773903262</v>
      </c>
      <c r="E10" s="17" t="e">
        <f t="shared" ca="1" si="0"/>
        <v>#NAME?</v>
      </c>
      <c r="F10" s="41" t="e">
        <f t="shared" ca="1" si="1"/>
        <v>#NAME?</v>
      </c>
      <c r="G10" s="42"/>
      <c r="H10" s="18">
        <f t="shared" si="2"/>
        <v>356.09670191226098</v>
      </c>
      <c r="I10" s="18" t="e">
        <f t="shared" ca="1" si="2"/>
        <v>#NAME?</v>
      </c>
      <c r="J10" s="43"/>
    </row>
    <row r="11" spans="1:10" customFormat="1">
      <c r="A11" s="7" t="s">
        <v>3</v>
      </c>
      <c r="B11" s="20">
        <v>5</v>
      </c>
      <c r="C11" s="20" t="s">
        <v>1</v>
      </c>
      <c r="D11" s="16">
        <f t="shared" si="3"/>
        <v>101.16383577052869</v>
      </c>
      <c r="E11" s="17" t="e">
        <f t="shared" ca="1" si="0"/>
        <v>#NAME?</v>
      </c>
      <c r="F11" s="41" t="e">
        <f t="shared" ca="1" si="1"/>
        <v>#NAME?</v>
      </c>
      <c r="G11" s="42"/>
      <c r="H11" s="18">
        <f t="shared" si="2"/>
        <v>80.931068616422962</v>
      </c>
      <c r="I11" s="18" t="e">
        <f t="shared" ca="1" si="2"/>
        <v>#NAME?</v>
      </c>
      <c r="J11" s="43"/>
    </row>
    <row r="12" spans="1:10" customFormat="1">
      <c r="A12" s="7" t="s">
        <v>4</v>
      </c>
      <c r="B12" s="20">
        <v>30</v>
      </c>
      <c r="C12" s="20" t="s">
        <v>1</v>
      </c>
      <c r="D12" s="16">
        <f t="shared" si="3"/>
        <v>606.98301462317215</v>
      </c>
      <c r="E12" s="17" t="e">
        <f t="shared" ca="1" si="0"/>
        <v>#NAME?</v>
      </c>
      <c r="F12" s="41" t="e">
        <f t="shared" ca="1" si="1"/>
        <v>#NAME?</v>
      </c>
      <c r="G12" s="42"/>
      <c r="H12" s="18">
        <f t="shared" si="2"/>
        <v>485.58641169853774</v>
      </c>
      <c r="I12" s="18" t="e">
        <f t="shared" ca="1" si="2"/>
        <v>#NAME?</v>
      </c>
      <c r="J12" s="43"/>
    </row>
    <row r="13" spans="1:10" customFormat="1">
      <c r="A13" s="7" t="s">
        <v>42</v>
      </c>
      <c r="B13" s="20">
        <v>27</v>
      </c>
      <c r="C13" s="20" t="s">
        <v>1</v>
      </c>
      <c r="D13" s="16">
        <f t="shared" si="3"/>
        <v>546.28471316085495</v>
      </c>
      <c r="E13" s="17" t="e">
        <f t="shared" ca="1" si="0"/>
        <v>#NAME?</v>
      </c>
      <c r="F13" s="41" t="e">
        <f t="shared" ca="1" si="1"/>
        <v>#NAME?</v>
      </c>
      <c r="G13" s="42"/>
      <c r="H13" s="18">
        <f t="shared" si="2"/>
        <v>437.02777052868396</v>
      </c>
      <c r="I13" s="18" t="e">
        <f t="shared" ca="1" si="2"/>
        <v>#NAME?</v>
      </c>
      <c r="J13" s="43"/>
    </row>
    <row r="14" spans="1:10" customFormat="1">
      <c r="A14" s="7" t="s">
        <v>67</v>
      </c>
      <c r="B14" s="20">
        <v>4</v>
      </c>
      <c r="C14" s="20" t="s">
        <v>1</v>
      </c>
      <c r="D14" s="16">
        <f t="shared" si="3"/>
        <v>80.931068616422948</v>
      </c>
      <c r="E14" s="17" t="e">
        <f t="shared" ca="1" si="0"/>
        <v>#NAME?</v>
      </c>
      <c r="F14" s="41" t="e">
        <f t="shared" ca="1" si="1"/>
        <v>#NAME?</v>
      </c>
      <c r="G14" s="42"/>
      <c r="H14" s="18">
        <f t="shared" si="2"/>
        <v>64.744854893138367</v>
      </c>
      <c r="I14" s="18" t="e">
        <f t="shared" ca="1" si="2"/>
        <v>#NAME?</v>
      </c>
      <c r="J14" s="43"/>
    </row>
    <row r="15" spans="1:10" customFormat="1">
      <c r="A15" s="7" t="s">
        <v>5</v>
      </c>
      <c r="B15" s="20">
        <v>4</v>
      </c>
      <c r="C15" s="20" t="s">
        <v>1</v>
      </c>
      <c r="D15" s="16">
        <f t="shared" si="3"/>
        <v>80.931068616422948</v>
      </c>
      <c r="E15" s="17" t="e">
        <f t="shared" ca="1" si="0"/>
        <v>#NAME?</v>
      </c>
      <c r="F15" s="41" t="e">
        <f t="shared" ca="1" si="1"/>
        <v>#NAME?</v>
      </c>
      <c r="G15" s="42"/>
      <c r="H15" s="18">
        <f t="shared" si="2"/>
        <v>64.744854893138367</v>
      </c>
      <c r="I15" s="18" t="e">
        <f t="shared" ca="1" si="2"/>
        <v>#NAME?</v>
      </c>
      <c r="J15" s="43"/>
    </row>
    <row r="16" spans="1:10" customFormat="1">
      <c r="A16" s="7" t="s">
        <v>6</v>
      </c>
      <c r="B16" s="20">
        <v>10</v>
      </c>
      <c r="C16" s="20" t="s">
        <v>1</v>
      </c>
      <c r="D16" s="16">
        <f t="shared" si="3"/>
        <v>202.32767154105738</v>
      </c>
      <c r="E16" s="17" t="e">
        <f t="shared" ca="1" si="0"/>
        <v>#NAME?</v>
      </c>
      <c r="F16" s="41" t="e">
        <f t="shared" ca="1" si="1"/>
        <v>#NAME?</v>
      </c>
      <c r="G16" s="42"/>
      <c r="H16" s="18">
        <f t="shared" si="2"/>
        <v>161.86213723284592</v>
      </c>
      <c r="I16" s="18" t="e">
        <f t="shared" ca="1" si="2"/>
        <v>#NAME?</v>
      </c>
      <c r="J16" s="43"/>
    </row>
    <row r="17" spans="1:10" customFormat="1" ht="18" customHeight="1">
      <c r="A17" s="7" t="s">
        <v>7</v>
      </c>
      <c r="B17" s="20">
        <v>33</v>
      </c>
      <c r="C17" s="20" t="s">
        <v>1</v>
      </c>
      <c r="D17" s="16">
        <f t="shared" si="3"/>
        <v>667.68131608548936</v>
      </c>
      <c r="E17" s="17" t="e">
        <f t="shared" ca="1" si="0"/>
        <v>#NAME?</v>
      </c>
      <c r="F17" s="41" t="e">
        <f t="shared" ca="1" si="1"/>
        <v>#NAME?</v>
      </c>
      <c r="G17" s="42"/>
      <c r="H17" s="18">
        <f t="shared" si="2"/>
        <v>534.14505286839153</v>
      </c>
      <c r="I17" s="18" t="e">
        <f t="shared" ca="1" si="2"/>
        <v>#NAME?</v>
      </c>
      <c r="J17" s="43"/>
    </row>
    <row r="18" spans="1:10" customFormat="1">
      <c r="A18" s="7" t="s">
        <v>51</v>
      </c>
      <c r="B18" s="20">
        <v>4</v>
      </c>
      <c r="C18" s="20" t="s">
        <v>1</v>
      </c>
      <c r="D18" s="16">
        <f t="shared" si="3"/>
        <v>80.931068616422948</v>
      </c>
      <c r="E18" s="17" t="e">
        <f t="shared" ca="1" si="0"/>
        <v>#NAME?</v>
      </c>
      <c r="F18" s="41" t="e">
        <f t="shared" ca="1" si="1"/>
        <v>#NAME?</v>
      </c>
      <c r="G18" s="42"/>
      <c r="H18" s="18">
        <f t="shared" si="2"/>
        <v>64.744854893138367</v>
      </c>
      <c r="I18" s="18" t="e">
        <f t="shared" ca="1" si="2"/>
        <v>#NAME?</v>
      </c>
      <c r="J18" s="43"/>
    </row>
    <row r="19" spans="1:10" customFormat="1">
      <c r="A19" s="7" t="s">
        <v>49</v>
      </c>
      <c r="B19" s="20">
        <v>4</v>
      </c>
      <c r="C19" s="20" t="s">
        <v>1</v>
      </c>
      <c r="D19" s="16">
        <f t="shared" si="3"/>
        <v>80.931068616422948</v>
      </c>
      <c r="E19" s="17" t="e">
        <f t="shared" ca="1" si="0"/>
        <v>#NAME?</v>
      </c>
      <c r="F19" s="41" t="e">
        <f t="shared" ca="1" si="1"/>
        <v>#NAME?</v>
      </c>
      <c r="G19" s="42"/>
      <c r="H19" s="18">
        <f t="shared" si="2"/>
        <v>64.744854893138367</v>
      </c>
      <c r="I19" s="18" t="e">
        <f t="shared" ca="1" si="2"/>
        <v>#NAME?</v>
      </c>
      <c r="J19" s="43"/>
    </row>
    <row r="20" spans="1:10" customFormat="1">
      <c r="A20" s="7" t="s">
        <v>70</v>
      </c>
      <c r="B20" s="20">
        <v>5</v>
      </c>
      <c r="C20" s="20" t="s">
        <v>1</v>
      </c>
      <c r="D20" s="16">
        <f t="shared" si="3"/>
        <v>101.16383577052869</v>
      </c>
      <c r="E20" s="17" t="e">
        <f t="shared" ca="1" si="0"/>
        <v>#NAME?</v>
      </c>
      <c r="F20" s="41" t="e">
        <f t="shared" ca="1" si="1"/>
        <v>#NAME?</v>
      </c>
      <c r="G20" s="42"/>
      <c r="H20" s="18">
        <f t="shared" si="2"/>
        <v>80.931068616422962</v>
      </c>
      <c r="I20" s="18" t="e">
        <f t="shared" ca="1" si="2"/>
        <v>#NAME?</v>
      </c>
      <c r="J20" s="43"/>
    </row>
    <row r="21" spans="1:10" customFormat="1">
      <c r="A21" s="7" t="s">
        <v>61</v>
      </c>
      <c r="B21" s="20">
        <v>4</v>
      </c>
      <c r="C21" s="20" t="s">
        <v>1</v>
      </c>
      <c r="D21" s="16">
        <f t="shared" si="3"/>
        <v>80.931068616422948</v>
      </c>
      <c r="E21" s="17" t="e">
        <f t="shared" ca="1" si="0"/>
        <v>#NAME?</v>
      </c>
      <c r="F21" s="41" t="e">
        <f t="shared" ca="1" si="1"/>
        <v>#NAME?</v>
      </c>
      <c r="G21" s="42"/>
      <c r="H21" s="18">
        <f t="shared" si="2"/>
        <v>64.744854893138367</v>
      </c>
      <c r="I21" s="18" t="e">
        <f t="shared" ca="1" si="2"/>
        <v>#NAME?</v>
      </c>
      <c r="J21" s="43"/>
    </row>
    <row r="22" spans="1:10" customFormat="1">
      <c r="A22" s="7" t="s">
        <v>45</v>
      </c>
      <c r="B22" s="20">
        <v>45</v>
      </c>
      <c r="C22" s="20" t="s">
        <v>1</v>
      </c>
      <c r="D22" s="16">
        <f t="shared" si="3"/>
        <v>910.47452193475817</v>
      </c>
      <c r="E22" s="17" t="e">
        <f t="shared" ca="1" si="0"/>
        <v>#NAME?</v>
      </c>
      <c r="F22" s="41" t="e">
        <f t="shared" ca="1" si="1"/>
        <v>#NAME?</v>
      </c>
      <c r="G22" s="42"/>
      <c r="H22" s="18">
        <f t="shared" si="2"/>
        <v>728.37961754780656</v>
      </c>
      <c r="I22" s="18" t="e">
        <f t="shared" ca="1" si="2"/>
        <v>#NAME?</v>
      </c>
      <c r="J22" s="43"/>
    </row>
    <row r="23" spans="1:10" customFormat="1" ht="18.75" customHeight="1">
      <c r="A23" s="7" t="s">
        <v>64</v>
      </c>
      <c r="B23" s="20">
        <v>4</v>
      </c>
      <c r="C23" s="20" t="s">
        <v>1</v>
      </c>
      <c r="D23" s="16">
        <f t="shared" si="3"/>
        <v>80.931068616422948</v>
      </c>
      <c r="E23" s="17" t="e">
        <f t="shared" ca="1" si="0"/>
        <v>#NAME?</v>
      </c>
      <c r="F23" s="41" t="e">
        <f t="shared" ca="1" si="1"/>
        <v>#NAME?</v>
      </c>
      <c r="G23" s="42"/>
      <c r="H23" s="18">
        <f t="shared" si="2"/>
        <v>64.744854893138367</v>
      </c>
      <c r="I23" s="18" t="e">
        <f t="shared" ca="1" si="2"/>
        <v>#NAME?</v>
      </c>
      <c r="J23" s="43"/>
    </row>
    <row r="24" spans="1:10" customFormat="1" ht="19.5" customHeight="1">
      <c r="A24" s="7" t="s">
        <v>46</v>
      </c>
      <c r="B24" s="20">
        <v>7</v>
      </c>
      <c r="C24" s="20" t="s">
        <v>1</v>
      </c>
      <c r="D24" s="16">
        <f t="shared" si="3"/>
        <v>141.62937007874015</v>
      </c>
      <c r="E24" s="17" t="e">
        <f t="shared" ca="1" si="0"/>
        <v>#NAME?</v>
      </c>
      <c r="F24" s="41" t="e">
        <f t="shared" ca="1" si="1"/>
        <v>#NAME?</v>
      </c>
      <c r="G24" s="42"/>
      <c r="H24" s="18">
        <f t="shared" si="2"/>
        <v>113.30349606299212</v>
      </c>
      <c r="I24" s="18" t="e">
        <f t="shared" ca="1" si="2"/>
        <v>#NAME?</v>
      </c>
      <c r="J24" s="43"/>
    </row>
    <row r="25" spans="1:10" customFormat="1">
      <c r="A25" s="7" t="s">
        <v>74</v>
      </c>
      <c r="B25" s="20">
        <v>13</v>
      </c>
      <c r="C25" s="20" t="s">
        <v>1</v>
      </c>
      <c r="D25" s="16">
        <f t="shared" si="3"/>
        <v>263.02597300337459</v>
      </c>
      <c r="E25" s="17" t="e">
        <f t="shared" ca="1" si="0"/>
        <v>#NAME?</v>
      </c>
      <c r="F25" s="41" t="e">
        <f t="shared" ca="1" si="1"/>
        <v>#NAME?</v>
      </c>
      <c r="G25" s="42"/>
      <c r="H25" s="18">
        <f t="shared" si="2"/>
        <v>210.42077840269968</v>
      </c>
      <c r="I25" s="18" t="e">
        <f t="shared" ca="1" si="2"/>
        <v>#NAME?</v>
      </c>
      <c r="J25" s="43"/>
    </row>
    <row r="26" spans="1:10" customFormat="1">
      <c r="A26" s="7" t="s">
        <v>8</v>
      </c>
      <c r="B26" s="20">
        <v>20</v>
      </c>
      <c r="C26" s="20" t="s">
        <v>1</v>
      </c>
      <c r="D26" s="16">
        <f t="shared" si="3"/>
        <v>404.65534308211477</v>
      </c>
      <c r="E26" s="17" t="e">
        <f t="shared" ca="1" si="0"/>
        <v>#NAME?</v>
      </c>
      <c r="F26" s="41" t="e">
        <f t="shared" ca="1" si="1"/>
        <v>#NAME?</v>
      </c>
      <c r="G26" s="42"/>
      <c r="H26" s="18">
        <f t="shared" si="2"/>
        <v>323.72427446569185</v>
      </c>
      <c r="I26" s="18" t="e">
        <f t="shared" ca="1" si="2"/>
        <v>#NAME?</v>
      </c>
      <c r="J26" s="43"/>
    </row>
    <row r="27" spans="1:10" customFormat="1">
      <c r="A27" s="7" t="s">
        <v>52</v>
      </c>
      <c r="B27" s="20">
        <v>6</v>
      </c>
      <c r="C27" s="20" t="s">
        <v>1</v>
      </c>
      <c r="D27" s="16">
        <f t="shared" si="3"/>
        <v>121.39660292463442</v>
      </c>
      <c r="E27" s="17" t="e">
        <f t="shared" ca="1" si="0"/>
        <v>#NAME?</v>
      </c>
      <c r="F27" s="41" t="e">
        <f t="shared" ca="1" si="1"/>
        <v>#NAME?</v>
      </c>
      <c r="G27" s="42"/>
      <c r="H27" s="18">
        <f t="shared" si="2"/>
        <v>97.117282339707543</v>
      </c>
      <c r="I27" s="18" t="e">
        <f t="shared" ca="1" si="2"/>
        <v>#NAME?</v>
      </c>
      <c r="J27" s="43"/>
    </row>
    <row r="28" spans="1:10" customFormat="1">
      <c r="A28" s="7" t="s">
        <v>9</v>
      </c>
      <c r="B28" s="20">
        <v>4</v>
      </c>
      <c r="C28" s="20" t="s">
        <v>1</v>
      </c>
      <c r="D28" s="16">
        <f t="shared" si="3"/>
        <v>80.931068616422948</v>
      </c>
      <c r="E28" s="17" t="e">
        <f t="shared" ca="1" si="0"/>
        <v>#NAME?</v>
      </c>
      <c r="F28" s="41" t="e">
        <f t="shared" ca="1" si="1"/>
        <v>#NAME?</v>
      </c>
      <c r="G28" s="42"/>
      <c r="H28" s="18">
        <f t="shared" si="2"/>
        <v>64.744854893138367</v>
      </c>
      <c r="I28" s="18" t="e">
        <f t="shared" ca="1" si="2"/>
        <v>#NAME?</v>
      </c>
      <c r="J28" s="43"/>
    </row>
    <row r="29" spans="1:10" customFormat="1">
      <c r="A29" s="7" t="s">
        <v>69</v>
      </c>
      <c r="B29" s="20">
        <v>10</v>
      </c>
      <c r="C29" s="20" t="s">
        <v>1</v>
      </c>
      <c r="D29" s="16">
        <f t="shared" si="3"/>
        <v>202.32767154105738</v>
      </c>
      <c r="E29" s="17" t="e">
        <f t="shared" ca="1" si="0"/>
        <v>#NAME?</v>
      </c>
      <c r="F29" s="41" t="e">
        <f t="shared" ca="1" si="1"/>
        <v>#NAME?</v>
      </c>
      <c r="G29" s="42"/>
      <c r="H29" s="18">
        <f t="shared" si="2"/>
        <v>161.86213723284592</v>
      </c>
      <c r="I29" s="18" t="e">
        <f t="shared" ca="1" si="2"/>
        <v>#NAME?</v>
      </c>
      <c r="J29" s="43"/>
    </row>
    <row r="30" spans="1:10" customFormat="1">
      <c r="A30" s="7" t="s">
        <v>63</v>
      </c>
      <c r="B30" s="20">
        <v>6</v>
      </c>
      <c r="C30" s="20" t="s">
        <v>1</v>
      </c>
      <c r="D30" s="16">
        <f t="shared" si="3"/>
        <v>121.39660292463442</v>
      </c>
      <c r="E30" s="17" t="e">
        <f t="shared" ca="1" si="0"/>
        <v>#NAME?</v>
      </c>
      <c r="F30" s="41" t="e">
        <f t="shared" ca="1" si="1"/>
        <v>#NAME?</v>
      </c>
      <c r="G30" s="42"/>
      <c r="H30" s="18">
        <f t="shared" si="2"/>
        <v>97.117282339707543</v>
      </c>
      <c r="I30" s="18" t="e">
        <f t="shared" ca="1" si="2"/>
        <v>#NAME?</v>
      </c>
      <c r="J30" s="43"/>
    </row>
    <row r="31" spans="1:10" customFormat="1">
      <c r="A31" s="7" t="s">
        <v>68</v>
      </c>
      <c r="B31" s="20">
        <v>7</v>
      </c>
      <c r="C31" s="20" t="s">
        <v>1</v>
      </c>
      <c r="D31" s="16">
        <f t="shared" si="3"/>
        <v>141.62937007874015</v>
      </c>
      <c r="E31" s="17" t="e">
        <f t="shared" ca="1" si="0"/>
        <v>#NAME?</v>
      </c>
      <c r="F31" s="41" t="e">
        <f t="shared" ca="1" si="1"/>
        <v>#NAME?</v>
      </c>
      <c r="G31" s="42"/>
      <c r="H31" s="18">
        <f t="shared" si="2"/>
        <v>113.30349606299212</v>
      </c>
      <c r="I31" s="18" t="e">
        <f t="shared" ca="1" si="2"/>
        <v>#NAME?</v>
      </c>
      <c r="J31" s="43"/>
    </row>
    <row r="32" spans="1:10" customFormat="1">
      <c r="A32" s="7" t="s">
        <v>10</v>
      </c>
      <c r="B32" s="20">
        <v>45</v>
      </c>
      <c r="C32" s="20" t="s">
        <v>1</v>
      </c>
      <c r="D32" s="16">
        <f t="shared" si="3"/>
        <v>910.47452193475817</v>
      </c>
      <c r="E32" s="17" t="e">
        <f t="shared" ca="1" si="0"/>
        <v>#NAME?</v>
      </c>
      <c r="F32" s="41" t="e">
        <f t="shared" ca="1" si="1"/>
        <v>#NAME?</v>
      </c>
      <c r="G32" s="42"/>
      <c r="H32" s="18">
        <f t="shared" si="2"/>
        <v>728.37961754780656</v>
      </c>
      <c r="I32" s="18" t="e">
        <f t="shared" ca="1" si="2"/>
        <v>#NAME?</v>
      </c>
      <c r="J32" s="43"/>
    </row>
    <row r="33" spans="1:10" customFormat="1">
      <c r="A33" s="7" t="s">
        <v>58</v>
      </c>
      <c r="B33" s="20">
        <v>4</v>
      </c>
      <c r="C33" s="20" t="s">
        <v>1</v>
      </c>
      <c r="D33" s="16">
        <f t="shared" si="3"/>
        <v>80.931068616422948</v>
      </c>
      <c r="E33" s="17" t="e">
        <f t="shared" ca="1" si="0"/>
        <v>#NAME?</v>
      </c>
      <c r="F33" s="41" t="e">
        <f t="shared" ca="1" si="1"/>
        <v>#NAME?</v>
      </c>
      <c r="G33" s="42"/>
      <c r="H33" s="18">
        <f t="shared" si="2"/>
        <v>64.744854893138367</v>
      </c>
      <c r="I33" s="18" t="e">
        <f t="shared" ca="1" si="2"/>
        <v>#NAME?</v>
      </c>
      <c r="J33" s="43"/>
    </row>
    <row r="34" spans="1:10" customFormat="1">
      <c r="A34" s="7" t="s">
        <v>11</v>
      </c>
      <c r="B34" s="20">
        <v>25</v>
      </c>
      <c r="C34" s="20" t="s">
        <v>1</v>
      </c>
      <c r="D34" s="16">
        <f t="shared" si="3"/>
        <v>505.8191788526434</v>
      </c>
      <c r="E34" s="17" t="e">
        <f t="shared" ca="1" si="0"/>
        <v>#NAME?</v>
      </c>
      <c r="F34" s="41" t="e">
        <f t="shared" ca="1" si="1"/>
        <v>#NAME?</v>
      </c>
      <c r="G34" s="42"/>
      <c r="H34" s="18">
        <f t="shared" si="2"/>
        <v>404.65534308211477</v>
      </c>
      <c r="I34" s="18" t="e">
        <f t="shared" ca="1" si="2"/>
        <v>#NAME?</v>
      </c>
      <c r="J34" s="43"/>
    </row>
    <row r="35" spans="1:10" customFormat="1" ht="21.75" customHeight="1">
      <c r="A35" s="7" t="s">
        <v>48</v>
      </c>
      <c r="B35" s="20">
        <v>4</v>
      </c>
      <c r="C35" s="20" t="s">
        <v>1</v>
      </c>
      <c r="D35" s="16">
        <f t="shared" si="3"/>
        <v>80.931068616422948</v>
      </c>
      <c r="E35" s="17" t="e">
        <f t="shared" ca="1" si="0"/>
        <v>#NAME?</v>
      </c>
      <c r="F35" s="41" t="e">
        <f t="shared" ca="1" si="1"/>
        <v>#NAME?</v>
      </c>
      <c r="G35" s="42"/>
      <c r="H35" s="18">
        <f t="shared" si="2"/>
        <v>64.744854893138367</v>
      </c>
      <c r="I35" s="18" t="e">
        <f t="shared" ca="1" si="2"/>
        <v>#NAME?</v>
      </c>
      <c r="J35" s="43"/>
    </row>
    <row r="36" spans="1:10" customFormat="1">
      <c r="A36" s="7" t="s">
        <v>54</v>
      </c>
      <c r="B36" s="20">
        <v>7</v>
      </c>
      <c r="C36" s="20" t="s">
        <v>1</v>
      </c>
      <c r="D36" s="16">
        <f t="shared" si="3"/>
        <v>141.62937007874015</v>
      </c>
      <c r="E36" s="17" t="e">
        <f t="shared" ca="1" si="0"/>
        <v>#NAME?</v>
      </c>
      <c r="F36" s="41" t="e">
        <f t="shared" ca="1" si="1"/>
        <v>#NAME?</v>
      </c>
      <c r="G36" s="42"/>
      <c r="H36" s="18">
        <f t="shared" si="2"/>
        <v>113.30349606299212</v>
      </c>
      <c r="I36" s="18" t="e">
        <f t="shared" ca="1" si="2"/>
        <v>#NAME?</v>
      </c>
      <c r="J36" s="43"/>
    </row>
    <row r="37" spans="1:10" customFormat="1">
      <c r="A37" s="7" t="s">
        <v>39</v>
      </c>
      <c r="B37" s="20">
        <v>14</v>
      </c>
      <c r="C37" s="20" t="s">
        <v>1</v>
      </c>
      <c r="D37" s="16">
        <f t="shared" si="3"/>
        <v>283.2587401574803</v>
      </c>
      <c r="E37" s="17" t="e">
        <f t="shared" ca="1" si="0"/>
        <v>#NAME?</v>
      </c>
      <c r="F37" s="41" t="e">
        <f t="shared" ca="1" si="1"/>
        <v>#NAME?</v>
      </c>
      <c r="G37" s="42"/>
      <c r="H37" s="18">
        <f t="shared" si="2"/>
        <v>226.60699212598425</v>
      </c>
      <c r="I37" s="18" t="e">
        <f t="shared" ca="1" si="2"/>
        <v>#NAME?</v>
      </c>
      <c r="J37" s="43"/>
    </row>
    <row r="38" spans="1:10" customFormat="1">
      <c r="A38" s="7" t="s">
        <v>37</v>
      </c>
      <c r="B38" s="20">
        <v>11</v>
      </c>
      <c r="C38" s="20" t="s">
        <v>1</v>
      </c>
      <c r="D38" s="16">
        <f t="shared" si="3"/>
        <v>222.5604386951631</v>
      </c>
      <c r="E38" s="17" t="e">
        <f t="shared" ca="1" si="0"/>
        <v>#NAME?</v>
      </c>
      <c r="F38" s="41" t="e">
        <f t="shared" ca="1" si="1"/>
        <v>#NAME?</v>
      </c>
      <c r="G38" s="42"/>
      <c r="H38" s="18">
        <f t="shared" si="2"/>
        <v>178.04835095613049</v>
      </c>
      <c r="I38" s="18" t="e">
        <f t="shared" ca="1" si="2"/>
        <v>#NAME?</v>
      </c>
      <c r="J38" s="43"/>
    </row>
    <row r="39" spans="1:10" customFormat="1">
      <c r="A39" s="7" t="s">
        <v>65</v>
      </c>
      <c r="B39" s="20">
        <v>4</v>
      </c>
      <c r="C39" s="20" t="s">
        <v>1</v>
      </c>
      <c r="D39" s="16">
        <f t="shared" si="3"/>
        <v>80.931068616422948</v>
      </c>
      <c r="E39" s="17" t="e">
        <f t="shared" ca="1" si="0"/>
        <v>#NAME?</v>
      </c>
      <c r="F39" s="41" t="e">
        <f t="shared" ca="1" si="1"/>
        <v>#NAME?</v>
      </c>
      <c r="G39" s="42"/>
      <c r="H39" s="18">
        <f t="shared" si="2"/>
        <v>64.744854893138367</v>
      </c>
      <c r="I39" s="18" t="e">
        <f t="shared" ca="1" si="2"/>
        <v>#NAME?</v>
      </c>
      <c r="J39" s="43"/>
    </row>
    <row r="40" spans="1:10" customFormat="1">
      <c r="A40" s="7" t="s">
        <v>12</v>
      </c>
      <c r="B40" s="20">
        <v>34</v>
      </c>
      <c r="C40" s="20" t="s">
        <v>1</v>
      </c>
      <c r="D40" s="16">
        <f t="shared" si="3"/>
        <v>687.91408323959502</v>
      </c>
      <c r="E40" s="17" t="e">
        <f t="shared" ca="1" si="0"/>
        <v>#NAME?</v>
      </c>
      <c r="F40" s="41" t="e">
        <f t="shared" ca="1" si="1"/>
        <v>#NAME?</v>
      </c>
      <c r="G40" s="42"/>
      <c r="H40" s="18">
        <f t="shared" si="2"/>
        <v>550.33126659167601</v>
      </c>
      <c r="I40" s="18" t="e">
        <f t="shared" ca="1" si="2"/>
        <v>#NAME?</v>
      </c>
      <c r="J40" s="43"/>
    </row>
    <row r="41" spans="1:10" customFormat="1">
      <c r="A41" s="7" t="s">
        <v>13</v>
      </c>
      <c r="B41" s="20">
        <v>30</v>
      </c>
      <c r="C41" s="20" t="s">
        <v>1</v>
      </c>
      <c r="D41" s="16">
        <f t="shared" si="3"/>
        <v>606.98301462317215</v>
      </c>
      <c r="E41" s="17" t="e">
        <f t="shared" ca="1" si="0"/>
        <v>#NAME?</v>
      </c>
      <c r="F41" s="41" t="e">
        <f t="shared" ca="1" si="1"/>
        <v>#NAME?</v>
      </c>
      <c r="G41" s="42"/>
      <c r="H41" s="18">
        <f t="shared" si="2"/>
        <v>485.58641169853774</v>
      </c>
      <c r="I41" s="18" t="e">
        <f t="shared" ca="1" si="2"/>
        <v>#NAME?</v>
      </c>
      <c r="J41" s="43"/>
    </row>
    <row r="42" spans="1:10" customFormat="1">
      <c r="A42" s="7" t="s">
        <v>47</v>
      </c>
      <c r="B42" s="20">
        <v>16</v>
      </c>
      <c r="C42" s="20" t="s">
        <v>1</v>
      </c>
      <c r="D42" s="16">
        <f t="shared" si="3"/>
        <v>323.72427446569179</v>
      </c>
      <c r="E42" s="17" t="e">
        <f t="shared" ca="1" si="0"/>
        <v>#NAME?</v>
      </c>
      <c r="F42" s="41" t="e">
        <f t="shared" ca="1" si="1"/>
        <v>#NAME?</v>
      </c>
      <c r="G42" s="42"/>
      <c r="H42" s="18">
        <f t="shared" si="2"/>
        <v>258.97941957255347</v>
      </c>
      <c r="I42" s="18" t="e">
        <f t="shared" ca="1" si="2"/>
        <v>#NAME?</v>
      </c>
      <c r="J42" s="43"/>
    </row>
    <row r="43" spans="1:10" customFormat="1">
      <c r="A43" s="7" t="s">
        <v>14</v>
      </c>
      <c r="B43" s="20">
        <v>20</v>
      </c>
      <c r="C43" s="20" t="s">
        <v>1</v>
      </c>
      <c r="D43" s="16">
        <f t="shared" si="3"/>
        <v>404.65534308211477</v>
      </c>
      <c r="E43" s="17" t="e">
        <f t="shared" ca="1" si="0"/>
        <v>#NAME?</v>
      </c>
      <c r="F43" s="41" t="e">
        <f t="shared" ca="1" si="1"/>
        <v>#NAME?</v>
      </c>
      <c r="G43" s="42"/>
      <c r="H43" s="18">
        <f t="shared" si="2"/>
        <v>323.72427446569185</v>
      </c>
      <c r="I43" s="18" t="e">
        <f t="shared" ca="1" si="2"/>
        <v>#NAME?</v>
      </c>
      <c r="J43" s="43"/>
    </row>
    <row r="44" spans="1:10" customFormat="1">
      <c r="A44" s="7" t="s">
        <v>60</v>
      </c>
      <c r="B44" s="20">
        <v>4</v>
      </c>
      <c r="C44" s="20" t="s">
        <v>1</v>
      </c>
      <c r="D44" s="16">
        <f t="shared" si="3"/>
        <v>80.931068616422948</v>
      </c>
      <c r="E44" s="17" t="e">
        <f t="shared" ca="1" si="0"/>
        <v>#NAME?</v>
      </c>
      <c r="F44" s="41" t="e">
        <f t="shared" ca="1" si="1"/>
        <v>#NAME?</v>
      </c>
      <c r="G44" s="42"/>
      <c r="H44" s="18">
        <f t="shared" si="2"/>
        <v>64.744854893138367</v>
      </c>
      <c r="I44" s="18" t="e">
        <f t="shared" ca="1" si="2"/>
        <v>#NAME?</v>
      </c>
      <c r="J44" s="43"/>
    </row>
    <row r="45" spans="1:10" customFormat="1" ht="19.5" customHeight="1">
      <c r="A45" s="7" t="s">
        <v>55</v>
      </c>
      <c r="B45" s="20">
        <v>5</v>
      </c>
      <c r="C45" s="20" t="s">
        <v>1</v>
      </c>
      <c r="D45" s="16">
        <f t="shared" si="3"/>
        <v>101.16383577052869</v>
      </c>
      <c r="E45" s="17" t="e">
        <f t="shared" ca="1" si="0"/>
        <v>#NAME?</v>
      </c>
      <c r="F45" s="41" t="e">
        <f t="shared" ca="1" si="1"/>
        <v>#NAME?</v>
      </c>
      <c r="G45" s="42"/>
      <c r="H45" s="18">
        <f t="shared" si="2"/>
        <v>80.931068616422962</v>
      </c>
      <c r="I45" s="18" t="e">
        <f t="shared" ca="1" si="2"/>
        <v>#NAME?</v>
      </c>
      <c r="J45" s="43"/>
    </row>
    <row r="46" spans="1:10" customFormat="1">
      <c r="A46" s="7" t="s">
        <v>57</v>
      </c>
      <c r="B46" s="20">
        <v>4</v>
      </c>
      <c r="C46" s="20" t="s">
        <v>1</v>
      </c>
      <c r="D46" s="16">
        <f t="shared" si="3"/>
        <v>80.931068616422948</v>
      </c>
      <c r="E46" s="17" t="e">
        <f t="shared" ca="1" si="0"/>
        <v>#NAME?</v>
      </c>
      <c r="F46" s="41" t="e">
        <f t="shared" ca="1" si="1"/>
        <v>#NAME?</v>
      </c>
      <c r="G46" s="42"/>
      <c r="H46" s="18">
        <f t="shared" si="2"/>
        <v>64.744854893138367</v>
      </c>
      <c r="I46" s="18" t="e">
        <f t="shared" ca="1" si="2"/>
        <v>#NAME?</v>
      </c>
      <c r="J46" s="43"/>
    </row>
    <row r="47" spans="1:10" customFormat="1">
      <c r="A47" s="7" t="s">
        <v>40</v>
      </c>
      <c r="B47" s="20">
        <v>10</v>
      </c>
      <c r="C47" s="20" t="s">
        <v>1</v>
      </c>
      <c r="D47" s="16">
        <f t="shared" si="3"/>
        <v>202.32767154105738</v>
      </c>
      <c r="E47" s="17" t="e">
        <f t="shared" ca="1" si="0"/>
        <v>#NAME?</v>
      </c>
      <c r="F47" s="41" t="e">
        <f t="shared" ca="1" si="1"/>
        <v>#NAME?</v>
      </c>
      <c r="G47" s="42"/>
      <c r="H47" s="18">
        <f t="shared" si="2"/>
        <v>161.86213723284592</v>
      </c>
      <c r="I47" s="18" t="e">
        <f t="shared" ca="1" si="2"/>
        <v>#NAME?</v>
      </c>
      <c r="J47" s="43"/>
    </row>
    <row r="48" spans="1:10" customFormat="1">
      <c r="A48" s="7" t="s">
        <v>15</v>
      </c>
      <c r="B48" s="20">
        <v>21</v>
      </c>
      <c r="C48" s="20" t="s">
        <v>1</v>
      </c>
      <c r="D48" s="16">
        <f t="shared" si="3"/>
        <v>424.88811023622048</v>
      </c>
      <c r="E48" s="17" t="e">
        <f t="shared" ca="1" si="0"/>
        <v>#NAME?</v>
      </c>
      <c r="F48" s="41" t="e">
        <f t="shared" ca="1" si="1"/>
        <v>#NAME?</v>
      </c>
      <c r="G48" s="42"/>
      <c r="H48" s="18">
        <f t="shared" si="2"/>
        <v>339.91048818897639</v>
      </c>
      <c r="I48" s="18" t="e">
        <f t="shared" ca="1" si="2"/>
        <v>#NAME?</v>
      </c>
      <c r="J48" s="43"/>
    </row>
    <row r="49" spans="1:10" customFormat="1">
      <c r="A49" s="7" t="s">
        <v>84</v>
      </c>
      <c r="B49" s="20">
        <v>15</v>
      </c>
      <c r="C49" s="20" t="s">
        <v>1</v>
      </c>
      <c r="D49" s="16">
        <f t="shared" si="3"/>
        <v>303.49150731158608</v>
      </c>
      <c r="E49" s="17" t="e">
        <f t="shared" ca="1" si="0"/>
        <v>#NAME?</v>
      </c>
      <c r="F49" s="41" t="e">
        <f t="shared" ca="1" si="1"/>
        <v>#NAME?</v>
      </c>
      <c r="G49" s="42"/>
      <c r="H49" s="18">
        <f t="shared" si="2"/>
        <v>242.79320584926887</v>
      </c>
      <c r="I49" s="18" t="e">
        <f t="shared" ca="1" si="2"/>
        <v>#NAME?</v>
      </c>
      <c r="J49" s="43"/>
    </row>
    <row r="50" spans="1:10" customFormat="1">
      <c r="A50" s="7" t="s">
        <v>16</v>
      </c>
      <c r="B50" s="20">
        <v>7</v>
      </c>
      <c r="C50" s="20" t="s">
        <v>1</v>
      </c>
      <c r="D50" s="16">
        <f t="shared" si="3"/>
        <v>141.62937007874015</v>
      </c>
      <c r="E50" s="17" t="e">
        <f t="shared" ca="1" si="0"/>
        <v>#NAME?</v>
      </c>
      <c r="F50" s="41" t="e">
        <f t="shared" ca="1" si="1"/>
        <v>#NAME?</v>
      </c>
      <c r="G50" s="42"/>
      <c r="H50" s="18">
        <f t="shared" si="2"/>
        <v>113.30349606299212</v>
      </c>
      <c r="I50" s="18" t="e">
        <f t="shared" ca="1" si="2"/>
        <v>#NAME?</v>
      </c>
      <c r="J50" s="43"/>
    </row>
    <row r="51" spans="1:10" customFormat="1">
      <c r="A51" s="7" t="s">
        <v>50</v>
      </c>
      <c r="B51" s="20">
        <v>5</v>
      </c>
      <c r="C51" s="20" t="s">
        <v>1</v>
      </c>
      <c r="D51" s="16">
        <f t="shared" si="3"/>
        <v>101.16383577052869</v>
      </c>
      <c r="E51" s="17" t="e">
        <f t="shared" ca="1" si="0"/>
        <v>#NAME?</v>
      </c>
      <c r="F51" s="41" t="e">
        <f t="shared" ca="1" si="1"/>
        <v>#NAME?</v>
      </c>
      <c r="G51" s="42"/>
      <c r="H51" s="18">
        <f t="shared" si="2"/>
        <v>80.931068616422962</v>
      </c>
      <c r="I51" s="18" t="e">
        <f t="shared" ca="1" si="2"/>
        <v>#NAME?</v>
      </c>
      <c r="J51" s="43"/>
    </row>
    <row r="52" spans="1:10" customFormat="1">
      <c r="A52" s="7" t="s">
        <v>17</v>
      </c>
      <c r="B52" s="20">
        <v>25</v>
      </c>
      <c r="C52" s="20" t="s">
        <v>1</v>
      </c>
      <c r="D52" s="16">
        <f t="shared" si="3"/>
        <v>505.8191788526434</v>
      </c>
      <c r="E52" s="17" t="e">
        <f t="shared" ca="1" si="0"/>
        <v>#NAME?</v>
      </c>
      <c r="F52" s="41" t="e">
        <f t="shared" ca="1" si="1"/>
        <v>#NAME?</v>
      </c>
      <c r="G52" s="42"/>
      <c r="H52" s="18">
        <f t="shared" si="2"/>
        <v>404.65534308211477</v>
      </c>
      <c r="I52" s="18" t="e">
        <f t="shared" ca="1" si="2"/>
        <v>#NAME?</v>
      </c>
      <c r="J52" s="43"/>
    </row>
    <row r="53" spans="1:10" customFormat="1">
      <c r="A53" s="7" t="s">
        <v>18</v>
      </c>
      <c r="B53" s="20">
        <v>20</v>
      </c>
      <c r="C53" s="20" t="s">
        <v>1</v>
      </c>
      <c r="D53" s="16">
        <f t="shared" si="3"/>
        <v>404.65534308211477</v>
      </c>
      <c r="E53" s="17" t="e">
        <f t="shared" ca="1" si="0"/>
        <v>#NAME?</v>
      </c>
      <c r="F53" s="41" t="e">
        <f t="shared" ca="1" si="1"/>
        <v>#NAME?</v>
      </c>
      <c r="G53" s="42"/>
      <c r="H53" s="18">
        <f t="shared" si="2"/>
        <v>323.72427446569185</v>
      </c>
      <c r="I53" s="18" t="e">
        <f t="shared" ca="1" si="2"/>
        <v>#NAME?</v>
      </c>
      <c r="J53" s="43"/>
    </row>
    <row r="54" spans="1:10" customFormat="1">
      <c r="A54" s="7" t="s">
        <v>56</v>
      </c>
      <c r="B54" s="20">
        <v>10</v>
      </c>
      <c r="C54" s="20" t="s">
        <v>1</v>
      </c>
      <c r="D54" s="16">
        <f t="shared" si="3"/>
        <v>202.32767154105738</v>
      </c>
      <c r="E54" s="17" t="e">
        <f t="shared" ca="1" si="0"/>
        <v>#NAME?</v>
      </c>
      <c r="F54" s="41" t="e">
        <f t="shared" ca="1" si="1"/>
        <v>#NAME?</v>
      </c>
      <c r="G54" s="42"/>
      <c r="H54" s="18">
        <f t="shared" si="2"/>
        <v>161.86213723284592</v>
      </c>
      <c r="I54" s="18" t="e">
        <f t="shared" ca="1" si="2"/>
        <v>#NAME?</v>
      </c>
      <c r="J54" s="43"/>
    </row>
    <row r="55" spans="1:10" customFormat="1">
      <c r="A55" s="7" t="s">
        <v>19</v>
      </c>
      <c r="B55" s="20">
        <v>25</v>
      </c>
      <c r="C55" s="20" t="s">
        <v>1</v>
      </c>
      <c r="D55" s="16">
        <f t="shared" si="3"/>
        <v>505.8191788526434</v>
      </c>
      <c r="E55" s="17" t="e">
        <f t="shared" ca="1" si="0"/>
        <v>#NAME?</v>
      </c>
      <c r="F55" s="41" t="e">
        <f t="shared" ca="1" si="1"/>
        <v>#NAME?</v>
      </c>
      <c r="G55" s="42"/>
      <c r="H55" s="18">
        <f t="shared" si="2"/>
        <v>404.65534308211477</v>
      </c>
      <c r="I55" s="18" t="e">
        <f t="shared" ca="1" si="2"/>
        <v>#NAME?</v>
      </c>
      <c r="J55" s="43"/>
    </row>
    <row r="56" spans="1:10" customFormat="1">
      <c r="A56" s="7" t="s">
        <v>20</v>
      </c>
      <c r="B56" s="20">
        <v>8</v>
      </c>
      <c r="C56" s="20" t="s">
        <v>1</v>
      </c>
      <c r="D56" s="16">
        <f t="shared" si="3"/>
        <v>161.8621372328459</v>
      </c>
      <c r="E56" s="17" t="e">
        <f t="shared" ca="1" si="0"/>
        <v>#NAME?</v>
      </c>
      <c r="F56" s="41" t="e">
        <f t="shared" ca="1" si="1"/>
        <v>#NAME?</v>
      </c>
      <c r="G56" s="42"/>
      <c r="H56" s="18">
        <f t="shared" si="2"/>
        <v>129.48970978627673</v>
      </c>
      <c r="I56" s="18" t="e">
        <f t="shared" ca="1" si="2"/>
        <v>#NAME?</v>
      </c>
      <c r="J56" s="43"/>
    </row>
    <row r="57" spans="1:10" customFormat="1">
      <c r="A57" s="7" t="s">
        <v>21</v>
      </c>
      <c r="B57" s="20">
        <v>14</v>
      </c>
      <c r="C57" s="20" t="s">
        <v>1</v>
      </c>
      <c r="D57" s="16">
        <f t="shared" si="3"/>
        <v>283.2587401574803</v>
      </c>
      <c r="E57" s="17" t="e">
        <f t="shared" ca="1" si="0"/>
        <v>#NAME?</v>
      </c>
      <c r="F57" s="41" t="e">
        <f t="shared" ca="1" si="1"/>
        <v>#NAME?</v>
      </c>
      <c r="G57" s="42"/>
      <c r="H57" s="18">
        <f t="shared" si="2"/>
        <v>226.60699212598425</v>
      </c>
      <c r="I57" s="18" t="e">
        <f t="shared" ca="1" si="2"/>
        <v>#NAME?</v>
      </c>
      <c r="J57" s="43"/>
    </row>
    <row r="58" spans="1:10" customFormat="1">
      <c r="A58" s="7" t="s">
        <v>22</v>
      </c>
      <c r="B58" s="20">
        <v>5</v>
      </c>
      <c r="C58" s="20" t="s">
        <v>1</v>
      </c>
      <c r="D58" s="16">
        <f t="shared" si="3"/>
        <v>101.16383577052869</v>
      </c>
      <c r="E58" s="17" t="e">
        <f t="shared" ca="1" si="0"/>
        <v>#NAME?</v>
      </c>
      <c r="F58" s="41" t="e">
        <f t="shared" ca="1" si="1"/>
        <v>#NAME?</v>
      </c>
      <c r="G58" s="42"/>
      <c r="H58" s="18">
        <f t="shared" si="2"/>
        <v>80.931068616422962</v>
      </c>
      <c r="I58" s="18" t="e">
        <f t="shared" ca="1" si="2"/>
        <v>#NAME?</v>
      </c>
      <c r="J58" s="43"/>
    </row>
    <row r="59" spans="1:10" customFormat="1">
      <c r="A59" s="7" t="s">
        <v>23</v>
      </c>
      <c r="B59" s="20">
        <v>21</v>
      </c>
      <c r="C59" s="20" t="s">
        <v>1</v>
      </c>
      <c r="D59" s="16">
        <f t="shared" si="3"/>
        <v>424.88811023622048</v>
      </c>
      <c r="E59" s="17" t="e">
        <f t="shared" ca="1" si="0"/>
        <v>#NAME?</v>
      </c>
      <c r="F59" s="41" t="e">
        <f t="shared" ca="1" si="1"/>
        <v>#NAME?</v>
      </c>
      <c r="G59" s="42"/>
      <c r="H59" s="18">
        <f t="shared" si="2"/>
        <v>339.91048818897639</v>
      </c>
      <c r="I59" s="18" t="e">
        <f t="shared" ca="1" si="2"/>
        <v>#NAME?</v>
      </c>
      <c r="J59" s="43"/>
    </row>
    <row r="60" spans="1:10" customFormat="1">
      <c r="A60" s="7" t="s">
        <v>24</v>
      </c>
      <c r="B60" s="20">
        <v>30</v>
      </c>
      <c r="C60" s="20" t="s">
        <v>1</v>
      </c>
      <c r="D60" s="16">
        <f t="shared" si="3"/>
        <v>606.98301462317215</v>
      </c>
      <c r="E60" s="17" t="e">
        <f t="shared" ca="1" si="0"/>
        <v>#NAME?</v>
      </c>
      <c r="F60" s="41" t="e">
        <f t="shared" ca="1" si="1"/>
        <v>#NAME?</v>
      </c>
      <c r="G60" s="42"/>
      <c r="H60" s="18">
        <f t="shared" si="2"/>
        <v>485.58641169853774</v>
      </c>
      <c r="I60" s="18" t="e">
        <f t="shared" ca="1" si="2"/>
        <v>#NAME?</v>
      </c>
      <c r="J60" s="43"/>
    </row>
    <row r="61" spans="1:10" customFormat="1">
      <c r="A61" s="7" t="s">
        <v>25</v>
      </c>
      <c r="B61" s="20">
        <v>23</v>
      </c>
      <c r="C61" s="20" t="s">
        <v>1</v>
      </c>
      <c r="D61" s="16">
        <f t="shared" si="3"/>
        <v>465.35364454443197</v>
      </c>
      <c r="E61" s="17" t="e">
        <f t="shared" ca="1" si="0"/>
        <v>#NAME?</v>
      </c>
      <c r="F61" s="41" t="e">
        <f t="shared" ca="1" si="1"/>
        <v>#NAME?</v>
      </c>
      <c r="G61" s="42"/>
      <c r="H61" s="18">
        <f t="shared" si="2"/>
        <v>372.28291563554558</v>
      </c>
      <c r="I61" s="18" t="e">
        <f t="shared" ca="1" si="2"/>
        <v>#NAME?</v>
      </c>
      <c r="J61" s="43"/>
    </row>
    <row r="62" spans="1:10" customFormat="1">
      <c r="A62" s="7" t="s">
        <v>26</v>
      </c>
      <c r="B62" s="20">
        <v>36</v>
      </c>
      <c r="C62" s="20" t="s">
        <v>1</v>
      </c>
      <c r="D62" s="16">
        <f t="shared" si="3"/>
        <v>728.37961754780656</v>
      </c>
      <c r="E62" s="17" t="e">
        <f t="shared" ca="1" si="0"/>
        <v>#NAME?</v>
      </c>
      <c r="F62" s="41" t="e">
        <f t="shared" ca="1" si="1"/>
        <v>#NAME?</v>
      </c>
      <c r="G62" s="42"/>
      <c r="H62" s="18">
        <f t="shared" si="2"/>
        <v>582.70369403824532</v>
      </c>
      <c r="I62" s="18" t="e">
        <f t="shared" ca="1" si="2"/>
        <v>#NAME?</v>
      </c>
      <c r="J62" s="43"/>
    </row>
    <row r="63" spans="1:10" customFormat="1">
      <c r="A63" s="7" t="s">
        <v>41</v>
      </c>
      <c r="B63" s="20">
        <v>7</v>
      </c>
      <c r="C63" s="20" t="s">
        <v>1</v>
      </c>
      <c r="D63" s="16">
        <f t="shared" si="3"/>
        <v>141.62937007874015</v>
      </c>
      <c r="E63" s="17" t="e">
        <f t="shared" ca="1" si="0"/>
        <v>#NAME?</v>
      </c>
      <c r="F63" s="41" t="e">
        <f t="shared" ca="1" si="1"/>
        <v>#NAME?</v>
      </c>
      <c r="G63" s="42"/>
      <c r="H63" s="18">
        <f t="shared" si="2"/>
        <v>113.30349606299212</v>
      </c>
      <c r="I63" s="18" t="e">
        <f t="shared" ca="1" si="2"/>
        <v>#NAME?</v>
      </c>
      <c r="J63" s="43"/>
    </row>
    <row r="64" spans="1:10" customFormat="1">
      <c r="A64" s="7" t="s">
        <v>27</v>
      </c>
      <c r="B64" s="20">
        <v>14</v>
      </c>
      <c r="C64" s="20" t="s">
        <v>1</v>
      </c>
      <c r="D64" s="16">
        <f t="shared" si="3"/>
        <v>283.2587401574803</v>
      </c>
      <c r="E64" s="17" t="e">
        <f t="shared" ca="1" si="0"/>
        <v>#NAME?</v>
      </c>
      <c r="F64" s="41" t="e">
        <f t="shared" ca="1" si="1"/>
        <v>#NAME?</v>
      </c>
      <c r="G64" s="42"/>
      <c r="H64" s="18">
        <f t="shared" si="2"/>
        <v>226.60699212598425</v>
      </c>
      <c r="I64" s="18" t="e">
        <f t="shared" ca="1" si="2"/>
        <v>#NAME?</v>
      </c>
      <c r="J64" s="43"/>
    </row>
    <row r="65" spans="1:10" s="3" customFormat="1">
      <c r="A65" s="8" t="s">
        <v>71</v>
      </c>
      <c r="B65" s="21">
        <f>SUM(B4:B64)</f>
        <v>889</v>
      </c>
      <c r="C65" s="21">
        <f>E66/B65</f>
        <v>20.232767154105737</v>
      </c>
      <c r="D65" s="22">
        <f>SUM(D4:D64)</f>
        <v>17986.930000000004</v>
      </c>
      <c r="E65" s="23" t="e">
        <f ca="1">SUM(E4:E64)</f>
        <v>#NAME?</v>
      </c>
      <c r="F65" s="41" t="s">
        <v>77</v>
      </c>
      <c r="G65" s="24" t="e">
        <f ca="1">D65-E65</f>
        <v>#NAME?</v>
      </c>
      <c r="H65" s="25">
        <f>SUM(H4:H64)</f>
        <v>14389.543999999998</v>
      </c>
      <c r="I65" s="26" t="e">
        <f ca="1">SUM(I4:I64)</f>
        <v>#NAME?</v>
      </c>
      <c r="J65" s="2" t="e">
        <f ca="1">H65-I65</f>
        <v>#NAME?</v>
      </c>
    </row>
    <row r="66" spans="1:10" customFormat="1">
      <c r="A66" s="9" t="s">
        <v>32</v>
      </c>
      <c r="B66" s="10"/>
      <c r="C66" s="11"/>
      <c r="D66" s="11"/>
      <c r="E66" s="27">
        <v>17986.93</v>
      </c>
      <c r="F66" s="41" t="s">
        <v>77</v>
      </c>
      <c r="G66" s="42"/>
      <c r="H66" s="28">
        <v>14389.55</v>
      </c>
      <c r="I66" s="47" t="e">
        <f ca="1">SUM(I6:I64)</f>
        <v>#NAME?</v>
      </c>
      <c r="J66" s="43"/>
    </row>
    <row r="67" spans="1:10" customFormat="1">
      <c r="A67" s="9" t="s">
        <v>33</v>
      </c>
      <c r="B67" s="10"/>
      <c r="C67" s="11"/>
      <c r="D67" s="11"/>
      <c r="E67" s="30">
        <f>E66*32.7%</f>
        <v>5881.7261100000005</v>
      </c>
      <c r="F67" s="41" t="s">
        <v>77</v>
      </c>
      <c r="G67" s="42"/>
      <c r="H67" s="31" t="e">
        <f ca="1">E66-E65</f>
        <v>#NAME?</v>
      </c>
      <c r="I67" s="12"/>
      <c r="J67" s="43"/>
    </row>
    <row r="68" spans="1:10" customFormat="1">
      <c r="A68" s="9" t="s">
        <v>34</v>
      </c>
      <c r="B68" s="10"/>
      <c r="C68" s="11"/>
      <c r="D68" s="11"/>
      <c r="E68" s="11">
        <f>SUM(E66:E67)</f>
        <v>23868.65611</v>
      </c>
      <c r="F68" s="11"/>
      <c r="G68" s="42"/>
      <c r="H68" s="42"/>
      <c r="I68" s="42"/>
      <c r="J68" s="43"/>
    </row>
    <row r="70" spans="1:10">
      <c r="A70" s="44" t="s">
        <v>75</v>
      </c>
      <c r="B70" s="45" t="s">
        <v>76</v>
      </c>
      <c r="C70" s="38" t="s">
        <v>78</v>
      </c>
    </row>
    <row r="71" spans="1:10">
      <c r="A71" s="44" t="s">
        <v>79</v>
      </c>
      <c r="B71" s="45">
        <v>5</v>
      </c>
      <c r="C71" s="46">
        <f>B71/$B$75</f>
        <v>8.1967213114754092E-2</v>
      </c>
    </row>
    <row r="72" spans="1:10">
      <c r="A72" s="44" t="s">
        <v>80</v>
      </c>
      <c r="B72" s="45">
        <v>8</v>
      </c>
      <c r="C72" s="46">
        <f t="shared" ref="C72:C74" si="4">B72/$B$75</f>
        <v>0.13114754098360656</v>
      </c>
    </row>
    <row r="73" spans="1:10">
      <c r="A73" s="44" t="s">
        <v>81</v>
      </c>
      <c r="B73" s="45">
        <v>34</v>
      </c>
      <c r="C73" s="46">
        <f t="shared" si="4"/>
        <v>0.55737704918032782</v>
      </c>
    </row>
    <row r="74" spans="1:10">
      <c r="A74" s="44" t="s">
        <v>82</v>
      </c>
      <c r="B74" s="45">
        <v>14</v>
      </c>
      <c r="C74" s="46">
        <f t="shared" si="4"/>
        <v>0.22950819672131148</v>
      </c>
    </row>
    <row r="75" spans="1:10">
      <c r="A75" s="44"/>
      <c r="B75" s="45">
        <f>SUM(B71:B74)</f>
        <v>61</v>
      </c>
    </row>
  </sheetData>
  <autoFilter ref="A2:J68"/>
  <mergeCells count="2">
    <mergeCell ref="H2:I2"/>
    <mergeCell ref="A2:F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K29"/>
  <sheetViews>
    <sheetView tabSelected="1" workbookViewId="0">
      <selection activeCell="C5" sqref="C5"/>
    </sheetView>
  </sheetViews>
  <sheetFormatPr defaultRowHeight="15"/>
  <cols>
    <col min="1" max="1" width="16.140625" bestFit="1" customWidth="1"/>
    <col min="2" max="2" width="37.42578125" customWidth="1"/>
    <col min="3" max="3" width="23" bestFit="1" customWidth="1"/>
  </cols>
  <sheetData>
    <row r="2" spans="1:11" ht="15.75">
      <c r="A2" s="49" t="s">
        <v>86</v>
      </c>
      <c r="B2" s="49" t="s">
        <v>90</v>
      </c>
      <c r="H2" s="58" t="s">
        <v>104</v>
      </c>
      <c r="I2" s="59"/>
      <c r="J2" s="59"/>
      <c r="K2" s="59"/>
    </row>
    <row r="3" spans="1:11">
      <c r="A3" s="48" t="s">
        <v>87</v>
      </c>
      <c r="B3" s="48">
        <v>46</v>
      </c>
      <c r="C3" s="51"/>
    </row>
    <row r="4" spans="1:11">
      <c r="A4" s="48" t="s">
        <v>88</v>
      </c>
      <c r="B4" s="48">
        <v>14</v>
      </c>
      <c r="C4" s="51"/>
    </row>
    <row r="5" spans="1:11">
      <c r="A5" s="48" t="s">
        <v>89</v>
      </c>
      <c r="B5" s="48">
        <v>25</v>
      </c>
      <c r="C5" s="51"/>
    </row>
    <row r="6" spans="1:11">
      <c r="A6" s="48" t="s">
        <v>91</v>
      </c>
      <c r="B6" s="52">
        <v>1</v>
      </c>
    </row>
    <row r="7" spans="1:11">
      <c r="A7" s="48" t="s">
        <v>92</v>
      </c>
      <c r="B7" s="52">
        <f>62/85</f>
        <v>0.72941176470588232</v>
      </c>
    </row>
    <row r="8" spans="1:11">
      <c r="A8" s="48" t="s">
        <v>103</v>
      </c>
      <c r="B8" s="51">
        <f>(85-62)%</f>
        <v>0.23</v>
      </c>
    </row>
    <row r="9" spans="1:11">
      <c r="A9" s="48" t="s">
        <v>78</v>
      </c>
      <c r="B9" s="50">
        <v>0.71764705882352942</v>
      </c>
    </row>
    <row r="15" spans="1:11">
      <c r="B15">
        <f>61/85</f>
        <v>0.71764705882352942</v>
      </c>
    </row>
    <row r="17" spans="1:4">
      <c r="B17" t="s">
        <v>96</v>
      </c>
      <c r="C17" t="s">
        <v>97</v>
      </c>
      <c r="D17" t="s">
        <v>98</v>
      </c>
    </row>
    <row r="18" spans="1:4">
      <c r="A18" s="48" t="s">
        <v>93</v>
      </c>
      <c r="B18">
        <v>35</v>
      </c>
      <c r="C18" s="51">
        <f>35/62</f>
        <v>0.56451612903225812</v>
      </c>
      <c r="D18" s="51">
        <f>35/46</f>
        <v>0.76086956521739135</v>
      </c>
    </row>
    <row r="19" spans="1:4">
      <c r="A19" s="48" t="s">
        <v>95</v>
      </c>
      <c r="B19">
        <v>17</v>
      </c>
      <c r="C19" s="51">
        <f>17/62</f>
        <v>0.27419354838709675</v>
      </c>
      <c r="D19" s="51">
        <f>17/25</f>
        <v>0.68</v>
      </c>
    </row>
    <row r="20" spans="1:4">
      <c r="A20" s="48" t="s">
        <v>94</v>
      </c>
      <c r="B20">
        <v>10</v>
      </c>
      <c r="C20" s="51">
        <f>10/62</f>
        <v>0.16129032258064516</v>
      </c>
      <c r="D20" s="51">
        <f>10/14</f>
        <v>0.7142857142857143</v>
      </c>
    </row>
    <row r="22" spans="1:4">
      <c r="A22" s="53" t="s">
        <v>99</v>
      </c>
      <c r="B22" s="53" t="s">
        <v>101</v>
      </c>
      <c r="C22" s="53" t="s">
        <v>102</v>
      </c>
    </row>
    <row r="23" spans="1:4">
      <c r="A23" s="48" t="s">
        <v>93</v>
      </c>
      <c r="B23" s="51">
        <f>35/62</f>
        <v>0.56451612903225812</v>
      </c>
      <c r="C23" s="51">
        <f>35/46</f>
        <v>0.76086956521739135</v>
      </c>
    </row>
    <row r="24" spans="1:4">
      <c r="A24" s="48" t="s">
        <v>95</v>
      </c>
      <c r="B24" s="51">
        <f>17/62</f>
        <v>0.27419354838709675</v>
      </c>
      <c r="C24" s="51">
        <f>17/25</f>
        <v>0.68</v>
      </c>
    </row>
    <row r="25" spans="1:4">
      <c r="A25" s="48" t="s">
        <v>94</v>
      </c>
      <c r="B25" s="51">
        <f>10/62</f>
        <v>0.16129032258064516</v>
      </c>
      <c r="C25" s="51">
        <f>10/14</f>
        <v>0.7142857142857143</v>
      </c>
    </row>
    <row r="26" spans="1:4">
      <c r="A26" s="53" t="s">
        <v>100</v>
      </c>
      <c r="B26" s="53" t="s">
        <v>98</v>
      </c>
    </row>
    <row r="27" spans="1:4">
      <c r="A27" s="48" t="s">
        <v>93</v>
      </c>
      <c r="B27" s="51">
        <f>35/46</f>
        <v>0.76086956521739135</v>
      </c>
    </row>
    <row r="28" spans="1:4">
      <c r="A28" s="48" t="s">
        <v>95</v>
      </c>
      <c r="B28" s="51">
        <f>17/25</f>
        <v>0.68</v>
      </c>
    </row>
    <row r="29" spans="1:4">
      <c r="A29" s="48" t="s">
        <v>94</v>
      </c>
      <c r="B29" s="51">
        <f>10/14</f>
        <v>0.7142857142857143</v>
      </c>
    </row>
  </sheetData>
  <sheetProtection password="DEAF" sheet="1" objects="1" scenarios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>
      <selection activeCell="L31" sqref="L31"/>
    </sheetView>
  </sheetViews>
  <sheetFormatPr defaultRowHeight="15"/>
  <sheetData/>
  <sheetProtection password="DEAF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BONUS</vt:lpstr>
      <vt:lpstr>BONUS (2)</vt:lpstr>
      <vt:lpstr>ANALISI GRAFICI</vt:lpstr>
      <vt:lpstr>GRAFICI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2017-09-04T12:53:27Z</dcterms:modified>
</cp:coreProperties>
</file>