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24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4519"/>
</workbook>
</file>

<file path=xl/calcChain.xml><?xml version="1.0" encoding="utf-8"?>
<calcChain xmlns="http://schemas.openxmlformats.org/spreadsheetml/2006/main">
  <c r="H203" i="5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H167"/>
  <c r="G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H35"/>
  <c r="G35"/>
  <c r="G34"/>
  <c r="H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"/>
  <c r="H203" i="4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H185"/>
  <c r="G185"/>
  <c r="G184"/>
  <c r="H184"/>
  <c r="G183"/>
  <c r="H183"/>
  <c r="G182"/>
  <c r="H182"/>
  <c r="H181"/>
  <c r="G181"/>
  <c r="G180"/>
  <c r="H180"/>
  <c r="H179"/>
  <c r="G179"/>
  <c r="G178"/>
  <c r="H178"/>
  <c r="H177"/>
  <c r="G177"/>
  <c r="G176"/>
  <c r="H176"/>
  <c r="G175"/>
  <c r="H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7" i="1"/>
  <c r="B1" i="3"/>
  <c r="C17" i="1"/>
  <c r="G203" i="2"/>
  <c r="G202"/>
  <c r="G201"/>
  <c r="G200"/>
  <c r="H200"/>
  <c r="G199"/>
  <c r="G198"/>
  <c r="G197"/>
  <c r="G196"/>
  <c r="H196"/>
  <c r="G195"/>
  <c r="G194"/>
  <c r="G193"/>
  <c r="G192"/>
  <c r="H192"/>
  <c r="G191"/>
  <c r="G190"/>
  <c r="G189"/>
  <c r="G188"/>
  <c r="H188"/>
  <c r="G187"/>
  <c r="G186"/>
  <c r="G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G170"/>
  <c r="G169"/>
  <c r="G168"/>
  <c r="H168"/>
  <c r="G167"/>
  <c r="G166"/>
  <c r="G165"/>
  <c r="G164"/>
  <c r="H164"/>
  <c r="G163"/>
  <c r="G162"/>
  <c r="G161"/>
  <c r="G160"/>
  <c r="H160"/>
  <c r="G159"/>
  <c r="G158"/>
  <c r="G157"/>
  <c r="G156"/>
  <c r="H156"/>
  <c r="G155"/>
  <c r="G154"/>
  <c r="G153"/>
  <c r="G152"/>
  <c r="H152"/>
  <c r="G151"/>
  <c r="G150"/>
  <c r="G149"/>
  <c r="G148"/>
  <c r="H148"/>
  <c r="G147"/>
  <c r="G146"/>
  <c r="G145"/>
  <c r="G144"/>
  <c r="H144"/>
  <c r="G143"/>
  <c r="G142"/>
  <c r="G141"/>
  <c r="G140"/>
  <c r="H140"/>
  <c r="G139"/>
  <c r="G138"/>
  <c r="G137"/>
  <c r="G136"/>
  <c r="H136"/>
  <c r="G135"/>
  <c r="G134"/>
  <c r="G133"/>
  <c r="G132"/>
  <c r="H132"/>
  <c r="G131"/>
  <c r="G130"/>
  <c r="G129"/>
  <c r="G128"/>
  <c r="H128"/>
  <c r="G127"/>
  <c r="G126"/>
  <c r="G125"/>
  <c r="G124"/>
  <c r="H124"/>
  <c r="G123"/>
  <c r="G122"/>
  <c r="G121"/>
  <c r="G120"/>
  <c r="H120"/>
  <c r="G119"/>
  <c r="G118"/>
  <c r="G117"/>
  <c r="G116"/>
  <c r="H116"/>
  <c r="G115"/>
  <c r="G114"/>
  <c r="G113"/>
  <c r="G112"/>
  <c r="H112"/>
  <c r="G111"/>
  <c r="G110"/>
  <c r="G109"/>
  <c r="G108"/>
  <c r="H108"/>
  <c r="G107"/>
  <c r="G106"/>
  <c r="G105"/>
  <c r="G104"/>
  <c r="H104"/>
  <c r="G103"/>
  <c r="G102"/>
  <c r="G101"/>
  <c r="G100"/>
  <c r="H100"/>
  <c r="G99"/>
  <c r="G98"/>
  <c r="G97"/>
  <c r="G96"/>
  <c r="H96"/>
  <c r="G95"/>
  <c r="G94"/>
  <c r="G93"/>
  <c r="G92"/>
  <c r="H92"/>
  <c r="G91"/>
  <c r="G90"/>
  <c r="G89"/>
  <c r="G88"/>
  <c r="H88"/>
  <c r="G87"/>
  <c r="G86"/>
  <c r="G85"/>
  <c r="G84"/>
  <c r="H84"/>
  <c r="G83"/>
  <c r="G82"/>
  <c r="G81"/>
  <c r="G80"/>
  <c r="H80"/>
  <c r="G79"/>
  <c r="G78"/>
  <c r="G77"/>
  <c r="G76"/>
  <c r="H76"/>
  <c r="G75"/>
  <c r="G74"/>
  <c r="G73"/>
  <c r="G72"/>
  <c r="H72"/>
  <c r="G71"/>
  <c r="G70"/>
  <c r="G69"/>
  <c r="G68"/>
  <c r="H68"/>
  <c r="G67"/>
  <c r="G66"/>
  <c r="G65"/>
  <c r="G64"/>
  <c r="H64"/>
  <c r="G63"/>
  <c r="G62"/>
  <c r="G61"/>
  <c r="G60"/>
  <c r="H60"/>
  <c r="G59"/>
  <c r="G58"/>
  <c r="G57"/>
  <c r="G56"/>
  <c r="H56"/>
  <c r="G55"/>
  <c r="G54"/>
  <c r="G53"/>
  <c r="G52"/>
  <c r="H52"/>
  <c r="G51"/>
  <c r="G50"/>
  <c r="G49"/>
  <c r="G48"/>
  <c r="H48"/>
  <c r="G47"/>
  <c r="G46"/>
  <c r="G45"/>
  <c r="G44"/>
  <c r="H44"/>
  <c r="G43"/>
  <c r="G42"/>
  <c r="G41"/>
  <c r="G40"/>
  <c r="H40"/>
  <c r="G39"/>
  <c r="G38"/>
  <c r="G37"/>
  <c r="G36"/>
  <c r="H36"/>
  <c r="G35"/>
  <c r="G34"/>
  <c r="G33"/>
  <c r="G32"/>
  <c r="H32"/>
  <c r="G31"/>
  <c r="G30"/>
  <c r="G29"/>
  <c r="G28"/>
  <c r="H28"/>
  <c r="G27"/>
  <c r="G26"/>
  <c r="G25"/>
  <c r="G24"/>
  <c r="H24"/>
  <c r="G23"/>
  <c r="G22"/>
  <c r="G21"/>
  <c r="G20"/>
  <c r="H20"/>
  <c r="G19"/>
  <c r="G18"/>
  <c r="G17"/>
  <c r="G16"/>
  <c r="H16"/>
  <c r="G15"/>
  <c r="G14"/>
  <c r="G13"/>
  <c r="G12"/>
  <c r="H12"/>
  <c r="G11"/>
  <c r="G10"/>
  <c r="G9"/>
  <c r="G8"/>
  <c r="H8"/>
  <c r="G7"/>
  <c r="H7"/>
  <c r="G6"/>
  <c r="G5"/>
  <c r="H5"/>
  <c r="G4"/>
  <c r="H203"/>
  <c r="H202"/>
  <c r="H201"/>
  <c r="H199"/>
  <c r="H198"/>
  <c r="H197"/>
  <c r="H195"/>
  <c r="H194"/>
  <c r="H193"/>
  <c r="H191"/>
  <c r="H190"/>
  <c r="H189"/>
  <c r="H187"/>
  <c r="H186"/>
  <c r="H185"/>
  <c r="H183"/>
  <c r="H182"/>
  <c r="H181"/>
  <c r="H179"/>
  <c r="H178"/>
  <c r="H177"/>
  <c r="H175"/>
  <c r="H174"/>
  <c r="H173"/>
  <c r="H171"/>
  <c r="H170"/>
  <c r="H169"/>
  <c r="H167"/>
  <c r="H166"/>
  <c r="H165"/>
  <c r="H163"/>
  <c r="H162"/>
  <c r="H161"/>
  <c r="H159"/>
  <c r="H158"/>
  <c r="H157"/>
  <c r="H155"/>
  <c r="H154"/>
  <c r="H153"/>
  <c r="H151"/>
  <c r="H150"/>
  <c r="H149"/>
  <c r="H147"/>
  <c r="H146"/>
  <c r="H145"/>
  <c r="H143"/>
  <c r="H142"/>
  <c r="H141"/>
  <c r="H139"/>
  <c r="H138"/>
  <c r="H137"/>
  <c r="H135"/>
  <c r="H134"/>
  <c r="H133"/>
  <c r="H131"/>
  <c r="H130"/>
  <c r="H129"/>
  <c r="H127"/>
  <c r="H126"/>
  <c r="H125"/>
  <c r="H123"/>
  <c r="H122"/>
  <c r="H121"/>
  <c r="H119"/>
  <c r="H118"/>
  <c r="H117"/>
  <c r="H115"/>
  <c r="H114"/>
  <c r="H113"/>
  <c r="H111"/>
  <c r="H110"/>
  <c r="H109"/>
  <c r="H107"/>
  <c r="H106"/>
  <c r="H105"/>
  <c r="H103"/>
  <c r="H102"/>
  <c r="H101"/>
  <c r="H99"/>
  <c r="H98"/>
  <c r="H97"/>
  <c r="H95"/>
  <c r="H94"/>
  <c r="H93"/>
  <c r="H91"/>
  <c r="H90"/>
  <c r="H89"/>
  <c r="H87"/>
  <c r="H86"/>
  <c r="H85"/>
  <c r="H83"/>
  <c r="H82"/>
  <c r="H81"/>
  <c r="H79"/>
  <c r="H78"/>
  <c r="H77"/>
  <c r="H75"/>
  <c r="H74"/>
  <c r="H73"/>
  <c r="H71"/>
  <c r="H70"/>
  <c r="H69"/>
  <c r="H67"/>
  <c r="H66"/>
  <c r="H65"/>
  <c r="H63"/>
  <c r="H62"/>
  <c r="H61"/>
  <c r="H59"/>
  <c r="H58"/>
  <c r="H57"/>
  <c r="H55"/>
  <c r="H54"/>
  <c r="H53"/>
  <c r="H51"/>
  <c r="H50"/>
  <c r="H49"/>
  <c r="H47"/>
  <c r="H46"/>
  <c r="H45"/>
  <c r="H43"/>
  <c r="H42"/>
  <c r="H41"/>
  <c r="H39"/>
  <c r="H38"/>
  <c r="H37"/>
  <c r="H35"/>
  <c r="H34"/>
  <c r="H33"/>
  <c r="H31"/>
  <c r="H30"/>
  <c r="H29"/>
  <c r="H27"/>
  <c r="H26"/>
  <c r="H25"/>
  <c r="H23"/>
  <c r="H22"/>
  <c r="H21"/>
  <c r="H19"/>
  <c r="H18"/>
  <c r="H17"/>
  <c r="H15"/>
  <c r="H14"/>
  <c r="H13"/>
  <c r="H11"/>
  <c r="H10"/>
  <c r="H9"/>
  <c r="H6"/>
  <c r="H4"/>
  <c r="C18" i="1"/>
  <c r="B19"/>
  <c r="B18"/>
  <c r="C1" i="2"/>
  <c r="B16" i="1"/>
  <c r="B1" i="2"/>
  <c r="C19" i="1"/>
  <c r="H1" i="5"/>
  <c r="G1"/>
  <c r="E19" i="1"/>
  <c r="H1" i="4"/>
  <c r="G1"/>
  <c r="E18" i="1"/>
  <c r="H1" i="3"/>
  <c r="G1"/>
  <c r="E17" i="1"/>
  <c r="A10"/>
  <c r="H1" i="2"/>
  <c r="G1"/>
  <c r="E16" i="1"/>
  <c r="C16"/>
  <c r="C10"/>
  <c r="E10"/>
</calcChain>
</file>

<file path=xl/sharedStrings.xml><?xml version="1.0" encoding="utf-8"?>
<sst xmlns="http://schemas.openxmlformats.org/spreadsheetml/2006/main" count="187" uniqueCount="157">
  <si>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</si>
  <si>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</si>
  <si>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</si>
  <si>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</si>
  <si>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</si>
  <si>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</si>
  <si>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</si>
  <si>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</si>
  <si>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</si>
  <si>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</si>
  <si>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</si>
  <si>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</si>
  <si>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</si>
  <si>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</si>
  <si>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</si>
  <si>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</si>
  <si>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</si>
  <si>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</si>
  <si>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</si>
  <si>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</si>
  <si>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</si>
  <si>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</si>
  <si>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127/A del 29/12/2017</t>
  </si>
  <si>
    <t>1/A del 11/01/2018</t>
  </si>
  <si>
    <t>196-2017-FE del 27/12/2017</t>
  </si>
  <si>
    <t>152 del 24/12/2017</t>
  </si>
  <si>
    <t>V5/0043085 del 31/12/2017</t>
  </si>
  <si>
    <t>V5/0043086 del 31/12/2017</t>
  </si>
  <si>
    <t>000000000400 del 18/01/2018</t>
  </si>
  <si>
    <t>3/E del 09/01/2018</t>
  </si>
  <si>
    <t>4/E del 11/01/2018</t>
  </si>
  <si>
    <t>3/PA del 03/01/2018</t>
  </si>
  <si>
    <t>1506/2017 del 20/12/2017</t>
  </si>
  <si>
    <t>FATTPA 11_17 del 18/12/2017</t>
  </si>
  <si>
    <t>FATTPA 1_18 del 14/02/2018</t>
  </si>
  <si>
    <t>1364 del 15/02/2018</t>
  </si>
  <si>
    <t>8/A del 14/02/2018</t>
  </si>
  <si>
    <t>9/A del 14/02/2018</t>
  </si>
  <si>
    <t>227 del 26/01/2018</t>
  </si>
  <si>
    <t>V5/0004698 del 22/02/2018</t>
  </si>
  <si>
    <t>V5/0004699 del 22/02/2018</t>
  </si>
  <si>
    <t>180481143 del 02/02/2018</t>
  </si>
  <si>
    <t>180459485 del 02/02/2018</t>
  </si>
  <si>
    <t>144P del 09/05/2018</t>
  </si>
  <si>
    <t>1701 del 28/02/2018</t>
  </si>
  <si>
    <t>8/E del 13/02/2018</t>
  </si>
  <si>
    <t>7/E del 13/02/2018</t>
  </si>
  <si>
    <t>8718003533 del 16/01/2018</t>
  </si>
  <si>
    <t>8718039171 del 06/02/2018</t>
  </si>
  <si>
    <t>2018/0027 del 10/01/2018</t>
  </si>
  <si>
    <t>2018/0197 del 09/02/2018</t>
  </si>
  <si>
    <t>78 del 21/02/2018</t>
  </si>
  <si>
    <t>14A/PA del 21/02/2018</t>
  </si>
  <si>
    <t>79 del 21/02/2018</t>
  </si>
  <si>
    <t>15A/PA del 21/02/2018</t>
  </si>
  <si>
    <t>3/PA del 14/02/2018</t>
  </si>
  <si>
    <t>164/PA del 08/03/2018</t>
  </si>
  <si>
    <t>173/PA del 19/03/2018</t>
  </si>
  <si>
    <t>V5/0011387 del 31/03/2018</t>
  </si>
  <si>
    <t>V5/0011388 del 31/03/2018</t>
  </si>
  <si>
    <t>V5/0008103 del 28/02/2018</t>
  </si>
  <si>
    <t>126 del 09/03/2018</t>
  </si>
  <si>
    <t>41-2018-FE del 02/03/2018</t>
  </si>
  <si>
    <t>62 del 03/04/2018</t>
  </si>
  <si>
    <t>FATTPA 1_18 del 13/04/2018</t>
  </si>
  <si>
    <t>V5/0006810 del 28/02/2018</t>
  </si>
  <si>
    <t>V5/0006811 del 28/02/2018</t>
  </si>
  <si>
    <t>226/PA del 06/04/2018</t>
  </si>
  <si>
    <t>8418000225 del 11/04/2018</t>
  </si>
  <si>
    <t>180914274 del 02/04/2018</t>
  </si>
  <si>
    <t>180976966 del 02/04/2018</t>
  </si>
  <si>
    <t>160 del 22/03/2018</t>
  </si>
  <si>
    <t>159 del 22/03/2018</t>
  </si>
  <si>
    <t>252 del 16/04/2018</t>
  </si>
  <si>
    <t>242 del 11/04/2018</t>
  </si>
  <si>
    <t>251 del 16/04/2018</t>
  </si>
  <si>
    <t>515/2018 del 19/04/2018</t>
  </si>
  <si>
    <t>40/FE del 22/03/2018</t>
  </si>
  <si>
    <t>36 del 19/04/2018</t>
  </si>
  <si>
    <t>8718111167 del 09/04/2018</t>
  </si>
  <si>
    <t>20184E11776 del 14/04/2018</t>
  </si>
  <si>
    <t>V5/0015140 del 30/04/2018</t>
  </si>
  <si>
    <t>V5/0015141 del 30/04/2018</t>
  </si>
  <si>
    <t>8718146701 del 07/05/2018</t>
  </si>
  <si>
    <t>05/ELE/2018 del 20/04/2018</t>
  </si>
  <si>
    <t>9/PA del 07/05/2018</t>
  </si>
  <si>
    <t>778/FPA1 del 02/05/2018</t>
  </si>
  <si>
    <t>777/FPA1 del 02/05/2018</t>
  </si>
  <si>
    <t>349 del 07/05/2018</t>
  </si>
  <si>
    <t>V5/0019618 del 31/05/2018</t>
  </si>
  <si>
    <t>V5/0019617 del 31/05/2018</t>
  </si>
  <si>
    <t>357 del 07/05/2018</t>
  </si>
  <si>
    <t>415 del 18/05/2018</t>
  </si>
  <si>
    <t>446 del 23/05/2018</t>
  </si>
  <si>
    <t>455 del 25/05/2018</t>
  </si>
  <si>
    <t>FatPAM 5E del 23/05/2018</t>
  </si>
  <si>
    <t>12/PA del 07/05/2018</t>
  </si>
  <si>
    <t>132/08/2018 del 24/05/2018</t>
  </si>
  <si>
    <t>250 del 25/05/2018</t>
  </si>
  <si>
    <t>182/PA del 22/05/2018</t>
  </si>
  <si>
    <t>VC1800013 del 28/05/2018</t>
  </si>
  <si>
    <t>050 del 07/05/2018</t>
  </si>
  <si>
    <t>20 del 30/05/2018</t>
  </si>
  <si>
    <t>000001-2018-a del 14/06/2018</t>
  </si>
  <si>
    <t>000002-2018-a del 25/06/2018</t>
  </si>
  <si>
    <t>1 del 27/06/2018</t>
  </si>
  <si>
    <t>46E/2018 del 04/06/2018</t>
  </si>
  <si>
    <t>43/A del 01/06/2018</t>
  </si>
  <si>
    <t>44/A del 07/06/2018</t>
  </si>
  <si>
    <t>49/A del 22/06/2018</t>
  </si>
  <si>
    <t>50/A del 22/06/2018</t>
  </si>
  <si>
    <t>8718187754 del 04/06/2018</t>
  </si>
  <si>
    <t>181413300 del 02/06/2018</t>
  </si>
  <si>
    <t>181445831 del 02/06/2018</t>
  </si>
  <si>
    <t>120/2018 del 26/05/2018</t>
  </si>
  <si>
    <t>V5/0023689 del 30/06/2018</t>
  </si>
  <si>
    <t>V5/0023688 del 30/06/2018</t>
  </si>
  <si>
    <t>20184E20754 del 28/06/2018</t>
  </si>
  <si>
    <t>20184E21065 del 03/07/2018</t>
  </si>
  <si>
    <t>20184E20763 del 28/06/2018</t>
  </si>
  <si>
    <t>53/A del 02/07/2018</t>
  </si>
  <si>
    <t>8718226606 del 11/07/2018</t>
  </si>
  <si>
    <t>2/PA del 02/07/2018</t>
  </si>
  <si>
    <t>415/PA del 19/06/2018</t>
  </si>
  <si>
    <t>403/2018 del 30/05/2018</t>
  </si>
  <si>
    <t>404/2018 del 30/05/2018</t>
  </si>
  <si>
    <t>86 del 06/08/2018</t>
  </si>
  <si>
    <t>20184E21758 del 13/07/2018</t>
  </si>
  <si>
    <t>20184E21899 del 17/07/2018</t>
  </si>
  <si>
    <t>13/E del 08/08/2018</t>
  </si>
  <si>
    <t>E/14 del 08/08/2018</t>
  </si>
  <si>
    <t>181911020 del 02/08/2018</t>
  </si>
  <si>
    <t>181895644 del 02/08/2018</t>
  </si>
  <si>
    <t>8718290577 del 31/08/2018</t>
  </si>
  <si>
    <t>8718263599 del 02/08/2018</t>
  </si>
  <si>
    <t>640/PA del 04/10/2018</t>
  </si>
  <si>
    <t>02113/18 del 11/09/2018</t>
  </si>
  <si>
    <t>605/PA del 19/09/2018</t>
  </si>
  <si>
    <t>182340309 del 02/10/2018</t>
  </si>
  <si>
    <t>182387765 del 02/10/2018</t>
  </si>
  <si>
    <t>326851 del 10/10/2018</t>
  </si>
  <si>
    <t>V5/0034507 del 26/10/2018</t>
  </si>
  <si>
    <t>V5/0034508 del 26/10/2018</t>
  </si>
  <si>
    <t>V5/0036155 del 31/10/2018</t>
  </si>
  <si>
    <t>V5/0036156 del 31/10/2018</t>
  </si>
  <si>
    <t>654/2018 del 22/11/2018</t>
  </si>
  <si>
    <t>154-2018-FE del 30/11/2018</t>
  </si>
  <si>
    <t>167-2018-FE del 10/12/2018</t>
  </si>
  <si>
    <t>26/2018 del 29/11/2018</t>
  </si>
  <si>
    <t>19 del 30/11/2018</t>
  </si>
  <si>
    <t>20 del 30/11/2018</t>
  </si>
  <si>
    <t>V5/0040226 del 30/11/2018</t>
  </si>
  <si>
    <t>V5/0040227 del 30/11/2018</t>
  </si>
  <si>
    <t>85 del 14/12/2018</t>
  </si>
  <si>
    <t>827/PA del 14/12/2018</t>
  </si>
  <si>
    <t>832/PA del 17/12/2018</t>
  </si>
  <si>
    <t>831/PA del 17/12/2018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</si>
</sst>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>
      <c r="A1" s="3"/>
    </row>
    <row r="2" spans="1:12" ht="15.95" customHeight="1">
      <c r="B2" s="5" t="s">
        <v>20</v>
      </c>
    </row>
    <row r="3" spans="1:12" ht="12.75" customHeight="1">
      <c r="B3" s="2" t="s">
        <v>21</v>
      </c>
    </row>
    <row r="4" spans="1:12" ht="15.75" thickBot="1"/>
    <row r="5" spans="1:12" ht="18" customHeight="1" thickBot="1">
      <c r="B5" s="13" t="s">
        <v>19</v>
      </c>
      <c r="F5" s="26">
        <v>2018</v>
      </c>
    </row>
    <row r="7" spans="1:12" ht="30" customHeight="1">
      <c r="A7" s="29" t="s">
        <v>1</v>
      </c>
      <c r="B7" s="30"/>
      <c r="C7" s="30"/>
      <c r="D7" s="30"/>
      <c r="E7" s="30"/>
      <c r="F7" s="31"/>
    </row>
    <row r="8" spans="1:12" ht="27" customHeight="1">
      <c r="A8" s="29" t="s">
        <v>12</v>
      </c>
      <c r="B8" s="30"/>
      <c r="C8" s="30"/>
      <c r="D8" s="30"/>
      <c r="E8" s="30"/>
      <c r="F8" s="31"/>
    </row>
    <row r="9" spans="1:12" ht="30.75" customHeight="1">
      <c r="A9" s="43" t="s">
        <v>0</v>
      </c>
      <c r="B9" s="33"/>
      <c r="C9" s="32" t="s">
        <v>6</v>
      </c>
      <c r="D9" s="33"/>
      <c r="E9" s="44" t="s">
        <v>13</v>
      </c>
      <c r="F9" s="45"/>
    </row>
    <row r="10" spans="1:12" ht="29.25" customHeight="1" thickBot="1">
      <c r="A10" s="36">
        <f>SUM(B16:B19)</f>
        <v>141</v>
      </c>
      <c r="B10" s="37"/>
      <c r="C10" s="50">
        <f>SUM(C16:D19)</f>
        <v>125754.68</v>
      </c>
      <c r="D10" s="37"/>
      <c r="E10" s="38">
        <f>('Trimestre 1'!H1+'Trimestre 2'!H1+'Trimestre 3'!H1+'Trimestre 4'!H1)/C10</f>
        <v>-10.925282303608899</v>
      </c>
      <c r="F10" s="39"/>
    </row>
    <row r="11" spans="1:12" ht="38.25" customHeight="1">
      <c r="A11" s="6"/>
      <c r="B11" s="6"/>
      <c r="C11" s="6"/>
      <c r="D11" s="6"/>
      <c r="E11" s="6"/>
      <c r="F11" s="6"/>
    </row>
    <row r="12" spans="1:12" ht="35.25" customHeight="1" thickBot="1">
      <c r="A12" s="7"/>
      <c r="B12" s="7"/>
      <c r="C12" s="7"/>
      <c r="D12" s="7"/>
      <c r="E12" s="7"/>
      <c r="F12" s="7"/>
    </row>
    <row r="13" spans="1:12" ht="36.75" customHeight="1">
      <c r="A13" s="40" t="s">
        <v>2</v>
      </c>
      <c r="B13" s="41"/>
      <c r="C13" s="41"/>
      <c r="D13" s="41"/>
      <c r="E13" s="41"/>
      <c r="F13" s="42"/>
    </row>
    <row r="14" spans="1:12" ht="27" customHeight="1">
      <c r="A14" s="29" t="s">
        <v>3</v>
      </c>
      <c r="B14" s="30"/>
      <c r="C14" s="30"/>
      <c r="D14" s="30"/>
      <c r="E14" s="30"/>
      <c r="F14" s="31"/>
    </row>
    <row r="15" spans="1:12" ht="46.5" customHeight="1">
      <c r="A15" s="21" t="s">
        <v>4</v>
      </c>
      <c r="B15" s="27" t="s">
        <v>0</v>
      </c>
      <c r="C15" s="32" t="s">
        <v>6</v>
      </c>
      <c r="D15" s="33"/>
      <c r="E15" s="34" t="s">
        <v>14</v>
      </c>
      <c r="F15" s="35"/>
      <c r="H15" s="8"/>
      <c r="I15" s="8"/>
      <c r="J15" s="8"/>
      <c r="K15" s="8"/>
      <c r="L15" s="8"/>
    </row>
    <row r="16" spans="1:12" ht="22.5" customHeight="1">
      <c r="A16" s="22" t="s">
        <v>15</v>
      </c>
      <c r="B16" s="23">
        <f>'Trimestre 1'!C1</f>
        <v>36</v>
      </c>
      <c r="C16" s="51">
        <f>'Trimestre 1'!B1</f>
        <v>27458.239999999998</v>
      </c>
      <c r="D16" s="52"/>
      <c r="E16" s="51">
        <f>'Trimestre 1'!G1</f>
        <v>-16.843252153087743</v>
      </c>
      <c r="F16" s="53"/>
      <c r="H16" s="9"/>
      <c r="I16" s="10"/>
      <c r="J16" s="10"/>
      <c r="K16" s="8"/>
      <c r="L16" s="8"/>
    </row>
    <row r="17" spans="1:12" ht="22.5" customHeight="1">
      <c r="A17" s="22" t="s">
        <v>16</v>
      </c>
      <c r="B17" s="23">
        <f>'Trimestre 2'!C1</f>
        <v>47</v>
      </c>
      <c r="C17" s="51">
        <f>'Trimestre 2'!B1</f>
        <v>50235.880000000005</v>
      </c>
      <c r="D17" s="52"/>
      <c r="E17" s="51">
        <f>'Trimestre 2'!G1</f>
        <v>-0.46161170064105567</v>
      </c>
      <c r="F17" s="53"/>
      <c r="H17" s="8"/>
      <c r="I17" s="8"/>
      <c r="J17" s="8"/>
      <c r="K17" s="8"/>
      <c r="L17" s="8"/>
    </row>
    <row r="18" spans="1:12" ht="22.5" customHeight="1">
      <c r="A18" s="22" t="s">
        <v>17</v>
      </c>
      <c r="B18" s="23">
        <f>'Trimestre 3'!C1</f>
        <v>38</v>
      </c>
      <c r="C18" s="51">
        <f>'Trimestre 3'!B1</f>
        <v>26294.010000000006</v>
      </c>
      <c r="D18" s="52"/>
      <c r="E18" s="51">
        <f>'Trimestre 3'!G1</f>
        <v>-19.337106816343336</v>
      </c>
      <c r="F18" s="53"/>
    </row>
    <row r="19" spans="1:12" ht="21.75" customHeight="1" thickBot="1">
      <c r="A19" s="24" t="s">
        <v>18</v>
      </c>
      <c r="B19" s="25">
        <f>'Trimestre 4'!C1</f>
        <v>20</v>
      </c>
      <c r="C19" s="47">
        <f>'Trimestre 4'!B1</f>
        <v>21766.549999999996</v>
      </c>
      <c r="D19" s="49"/>
      <c r="E19" s="47">
        <f>'Trimestre 4'!G1</f>
        <v>-17.447862431115635</v>
      </c>
      <c r="F19" s="48"/>
    </row>
    <row r="20" spans="1:12" ht="46.5" customHeight="1">
      <c r="A20" s="11"/>
      <c r="B20" s="12"/>
      <c r="C20" s="46"/>
      <c r="D20" s="46"/>
      <c r="E20" s="12"/>
      <c r="F20" s="12"/>
    </row>
  </sheetData>
  <mergeCells count="21"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27458.239999999998</v>
      </c>
      <c r="C1">
        <f>COUNTA(A4:A203)</f>
        <v>36</v>
      </c>
      <c r="G1" s="20">
        <f>IF(B1&lt;&gt;0,H1/B1,0)</f>
        <v>-16.843252153087743</v>
      </c>
      <c r="H1" s="19">
        <f>SUM(H4:H195)</f>
        <v>-462486.06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22</v>
      </c>
      <c r="B4" s="16">
        <v>95</v>
      </c>
      <c r="C4" s="17">
        <v>43139</v>
      </c>
      <c r="D4" s="17">
        <v>43126</v>
      </c>
      <c r="E4" s="17"/>
      <c r="F4" s="17"/>
      <c r="G4" s="1">
        <f>D4-C4-(F4-E4)</f>
        <v>-13</v>
      </c>
      <c r="H4" s="16">
        <f>B4*G4</f>
        <v>-1235</v>
      </c>
    </row>
    <row r="5" spans="1:8">
      <c r="A5" s="28" t="s">
        <v>23</v>
      </c>
      <c r="B5" s="16">
        <v>70</v>
      </c>
      <c r="C5" s="17">
        <v>43142</v>
      </c>
      <c r="D5" s="17">
        <v>43126</v>
      </c>
      <c r="E5" s="17"/>
      <c r="F5" s="17"/>
      <c r="G5" s="1">
        <f t="shared" ref="G5:G68" si="0">D5-C5-(F5-E5)</f>
        <v>-16</v>
      </c>
      <c r="H5" s="16">
        <f t="shared" ref="H5:H68" si="1">B5*G5</f>
        <v>-1120</v>
      </c>
    </row>
    <row r="6" spans="1:8">
      <c r="A6" s="28" t="s">
        <v>24</v>
      </c>
      <c r="B6" s="16">
        <v>963.64</v>
      </c>
      <c r="C6" s="17">
        <v>43127</v>
      </c>
      <c r="D6" s="17">
        <v>43126</v>
      </c>
      <c r="E6" s="17"/>
      <c r="F6" s="17"/>
      <c r="G6" s="1">
        <f t="shared" si="0"/>
        <v>-1</v>
      </c>
      <c r="H6" s="16">
        <f t="shared" si="1"/>
        <v>-963.64</v>
      </c>
    </row>
    <row r="7" spans="1:8">
      <c r="A7" s="28" t="s">
        <v>25</v>
      </c>
      <c r="B7" s="16">
        <v>176.25</v>
      </c>
      <c r="C7" s="17">
        <v>43127</v>
      </c>
      <c r="D7" s="17">
        <v>43126</v>
      </c>
      <c r="E7" s="17"/>
      <c r="F7" s="17"/>
      <c r="G7" s="1">
        <f t="shared" si="0"/>
        <v>-1</v>
      </c>
      <c r="H7" s="16">
        <f t="shared" si="1"/>
        <v>-176.25</v>
      </c>
    </row>
    <row r="8" spans="1:8">
      <c r="A8" s="28" t="s">
        <v>26</v>
      </c>
      <c r="B8" s="16">
        <v>247.34</v>
      </c>
      <c r="C8" s="17">
        <v>43140</v>
      </c>
      <c r="D8" s="17">
        <v>43126</v>
      </c>
      <c r="E8" s="17"/>
      <c r="F8" s="17"/>
      <c r="G8" s="1">
        <f t="shared" si="0"/>
        <v>-14</v>
      </c>
      <c r="H8" s="16">
        <f t="shared" si="1"/>
        <v>-3462.76</v>
      </c>
    </row>
    <row r="9" spans="1:8">
      <c r="A9" s="28" t="s">
        <v>27</v>
      </c>
      <c r="B9" s="16">
        <v>5394.44</v>
      </c>
      <c r="C9" s="17">
        <v>43140</v>
      </c>
      <c r="D9" s="17">
        <v>43126</v>
      </c>
      <c r="E9" s="17"/>
      <c r="F9" s="17"/>
      <c r="G9" s="1">
        <f t="shared" si="0"/>
        <v>-14</v>
      </c>
      <c r="H9" s="16">
        <f t="shared" si="1"/>
        <v>-75522.159999999989</v>
      </c>
    </row>
    <row r="10" spans="1:8">
      <c r="A10" s="28" t="s">
        <v>28</v>
      </c>
      <c r="B10" s="16">
        <v>4150</v>
      </c>
      <c r="C10" s="17">
        <v>43152</v>
      </c>
      <c r="D10" s="17">
        <v>43126</v>
      </c>
      <c r="E10" s="17"/>
      <c r="F10" s="17"/>
      <c r="G10" s="1">
        <f t="shared" si="0"/>
        <v>-26</v>
      </c>
      <c r="H10" s="16">
        <f t="shared" si="1"/>
        <v>-107900</v>
      </c>
    </row>
    <row r="11" spans="1:8">
      <c r="A11" s="28" t="s">
        <v>29</v>
      </c>
      <c r="B11" s="16">
        <v>261.93</v>
      </c>
      <c r="C11" s="17">
        <v>43141</v>
      </c>
      <c r="D11" s="17">
        <v>43126</v>
      </c>
      <c r="E11" s="17"/>
      <c r="F11" s="17"/>
      <c r="G11" s="1">
        <f t="shared" si="0"/>
        <v>-15</v>
      </c>
      <c r="H11" s="16">
        <f t="shared" si="1"/>
        <v>-3928.9500000000003</v>
      </c>
    </row>
    <row r="12" spans="1:8">
      <c r="A12" s="28" t="s">
        <v>30</v>
      </c>
      <c r="B12" s="16">
        <v>314.26</v>
      </c>
      <c r="C12" s="17">
        <v>43142</v>
      </c>
      <c r="D12" s="17">
        <v>43126</v>
      </c>
      <c r="E12" s="17"/>
      <c r="F12" s="17"/>
      <c r="G12" s="1">
        <f t="shared" si="0"/>
        <v>-16</v>
      </c>
      <c r="H12" s="16">
        <f t="shared" si="1"/>
        <v>-5028.16</v>
      </c>
    </row>
    <row r="13" spans="1:8">
      <c r="A13" s="28" t="s">
        <v>31</v>
      </c>
      <c r="B13" s="16">
        <v>249.24</v>
      </c>
      <c r="C13" s="17">
        <v>43139</v>
      </c>
      <c r="D13" s="17">
        <v>43126</v>
      </c>
      <c r="E13" s="17"/>
      <c r="F13" s="17"/>
      <c r="G13" s="1">
        <f t="shared" si="0"/>
        <v>-13</v>
      </c>
      <c r="H13" s="16">
        <f t="shared" si="1"/>
        <v>-3240.12</v>
      </c>
    </row>
    <row r="14" spans="1:8">
      <c r="A14" s="28" t="s">
        <v>32</v>
      </c>
      <c r="B14" s="16">
        <v>530</v>
      </c>
      <c r="C14" s="17">
        <v>43121</v>
      </c>
      <c r="D14" s="17">
        <v>43126</v>
      </c>
      <c r="E14" s="17"/>
      <c r="F14" s="17"/>
      <c r="G14" s="1">
        <f t="shared" si="0"/>
        <v>5</v>
      </c>
      <c r="H14" s="16">
        <f t="shared" si="1"/>
        <v>2650</v>
      </c>
    </row>
    <row r="15" spans="1:8">
      <c r="A15" s="28" t="s">
        <v>33</v>
      </c>
      <c r="B15" s="16">
        <v>75</v>
      </c>
      <c r="C15" s="17">
        <v>43119</v>
      </c>
      <c r="D15" s="17">
        <v>43166</v>
      </c>
      <c r="E15" s="17"/>
      <c r="F15" s="17"/>
      <c r="G15" s="1">
        <f t="shared" si="0"/>
        <v>47</v>
      </c>
      <c r="H15" s="16">
        <f t="shared" si="1"/>
        <v>3525</v>
      </c>
    </row>
    <row r="16" spans="1:8">
      <c r="A16" s="28" t="s">
        <v>34</v>
      </c>
      <c r="B16" s="16">
        <v>135.81</v>
      </c>
      <c r="C16" s="17">
        <v>43177</v>
      </c>
      <c r="D16" s="17">
        <v>43166</v>
      </c>
      <c r="E16" s="17"/>
      <c r="F16" s="17"/>
      <c r="G16" s="1">
        <f t="shared" si="0"/>
        <v>-11</v>
      </c>
      <c r="H16" s="16">
        <f t="shared" si="1"/>
        <v>-1493.91</v>
      </c>
    </row>
    <row r="17" spans="1:8">
      <c r="A17" s="28" t="s">
        <v>35</v>
      </c>
      <c r="B17" s="16">
        <v>231.43</v>
      </c>
      <c r="C17" s="17">
        <v>43177</v>
      </c>
      <c r="D17" s="17">
        <v>43166</v>
      </c>
      <c r="E17" s="17"/>
      <c r="F17" s="17"/>
      <c r="G17" s="1">
        <f t="shared" si="0"/>
        <v>-11</v>
      </c>
      <c r="H17" s="16">
        <f t="shared" si="1"/>
        <v>-2545.73</v>
      </c>
    </row>
    <row r="18" spans="1:8">
      <c r="A18" s="28" t="s">
        <v>36</v>
      </c>
      <c r="B18" s="16">
        <v>1172.8</v>
      </c>
      <c r="C18" s="17">
        <v>43177</v>
      </c>
      <c r="D18" s="17">
        <v>43166</v>
      </c>
      <c r="E18" s="17"/>
      <c r="F18" s="17"/>
      <c r="G18" s="1">
        <f t="shared" si="0"/>
        <v>-11</v>
      </c>
      <c r="H18" s="16">
        <f t="shared" si="1"/>
        <v>-12900.8</v>
      </c>
    </row>
    <row r="19" spans="1:8">
      <c r="A19" s="28" t="s">
        <v>37</v>
      </c>
      <c r="B19" s="16">
        <v>500</v>
      </c>
      <c r="C19" s="17">
        <v>43189</v>
      </c>
      <c r="D19" s="17">
        <v>43166</v>
      </c>
      <c r="E19" s="17"/>
      <c r="F19" s="17"/>
      <c r="G19" s="1">
        <f t="shared" si="0"/>
        <v>-23</v>
      </c>
      <c r="H19" s="16">
        <f t="shared" si="1"/>
        <v>-11500</v>
      </c>
    </row>
    <row r="20" spans="1:8">
      <c r="A20" s="28" t="s">
        <v>38</v>
      </c>
      <c r="B20" s="16">
        <v>694.41</v>
      </c>
      <c r="C20" s="17">
        <v>43174</v>
      </c>
      <c r="D20" s="17">
        <v>43166</v>
      </c>
      <c r="E20" s="17"/>
      <c r="F20" s="17"/>
      <c r="G20" s="1">
        <f t="shared" si="0"/>
        <v>-8</v>
      </c>
      <c r="H20" s="16">
        <f t="shared" si="1"/>
        <v>-5555.28</v>
      </c>
    </row>
    <row r="21" spans="1:8">
      <c r="A21" s="28" t="s">
        <v>39</v>
      </c>
      <c r="B21" s="16">
        <v>247.34</v>
      </c>
      <c r="C21" s="17">
        <v>43190</v>
      </c>
      <c r="D21" s="17">
        <v>43166</v>
      </c>
      <c r="E21" s="17"/>
      <c r="F21" s="17"/>
      <c r="G21" s="1">
        <f t="shared" si="0"/>
        <v>-24</v>
      </c>
      <c r="H21" s="16">
        <f t="shared" si="1"/>
        <v>-5936.16</v>
      </c>
    </row>
    <row r="22" spans="1:8">
      <c r="A22" s="28" t="s">
        <v>40</v>
      </c>
      <c r="B22" s="16">
        <v>5394.44</v>
      </c>
      <c r="C22" s="17">
        <v>43190</v>
      </c>
      <c r="D22" s="17">
        <v>43166</v>
      </c>
      <c r="E22" s="17"/>
      <c r="F22" s="17"/>
      <c r="G22" s="1">
        <f t="shared" si="0"/>
        <v>-24</v>
      </c>
      <c r="H22" s="16">
        <f t="shared" si="1"/>
        <v>-129466.56</v>
      </c>
    </row>
    <row r="23" spans="1:8">
      <c r="A23" s="28" t="s">
        <v>41</v>
      </c>
      <c r="B23" s="16">
        <v>20.82</v>
      </c>
      <c r="C23" s="17">
        <v>43169</v>
      </c>
      <c r="D23" s="17">
        <v>43166</v>
      </c>
      <c r="E23" s="17"/>
      <c r="F23" s="17"/>
      <c r="G23" s="1">
        <f t="shared" si="0"/>
        <v>-3</v>
      </c>
      <c r="H23" s="16">
        <f t="shared" si="1"/>
        <v>-62.46</v>
      </c>
    </row>
    <row r="24" spans="1:8">
      <c r="A24" s="28" t="s">
        <v>41</v>
      </c>
      <c r="B24" s="16">
        <v>37.54</v>
      </c>
      <c r="C24" s="17">
        <v>43169</v>
      </c>
      <c r="D24" s="17">
        <v>43166</v>
      </c>
      <c r="E24" s="17"/>
      <c r="F24" s="17"/>
      <c r="G24" s="1">
        <f t="shared" si="0"/>
        <v>-3</v>
      </c>
      <c r="H24" s="16">
        <f t="shared" si="1"/>
        <v>-112.62</v>
      </c>
    </row>
    <row r="25" spans="1:8">
      <c r="A25" s="28" t="s">
        <v>42</v>
      </c>
      <c r="B25" s="16">
        <v>13.31</v>
      </c>
      <c r="C25" s="17">
        <v>43169</v>
      </c>
      <c r="D25" s="17">
        <v>43166</v>
      </c>
      <c r="E25" s="17"/>
      <c r="F25" s="17"/>
      <c r="G25" s="1">
        <f t="shared" si="0"/>
        <v>-3</v>
      </c>
      <c r="H25" s="16">
        <f t="shared" si="1"/>
        <v>-39.93</v>
      </c>
    </row>
    <row r="26" spans="1:8">
      <c r="A26" s="28" t="s">
        <v>42</v>
      </c>
      <c r="B26" s="16">
        <v>26.59</v>
      </c>
      <c r="C26" s="17">
        <v>43169</v>
      </c>
      <c r="D26" s="17">
        <v>43166</v>
      </c>
      <c r="E26" s="17"/>
      <c r="F26" s="17"/>
      <c r="G26" s="1">
        <f t="shared" si="0"/>
        <v>-3</v>
      </c>
      <c r="H26" s="16">
        <f t="shared" si="1"/>
        <v>-79.77</v>
      </c>
    </row>
    <row r="27" spans="1:8">
      <c r="A27" s="28" t="s">
        <v>43</v>
      </c>
      <c r="B27" s="16">
        <v>700</v>
      </c>
      <c r="C27" s="17">
        <v>43264</v>
      </c>
      <c r="D27" s="17">
        <v>43166</v>
      </c>
      <c r="E27" s="17"/>
      <c r="F27" s="17"/>
      <c r="G27" s="1">
        <f t="shared" si="0"/>
        <v>-98</v>
      </c>
      <c r="H27" s="16">
        <f t="shared" si="1"/>
        <v>-68600</v>
      </c>
    </row>
    <row r="28" spans="1:8">
      <c r="A28" s="28" t="s">
        <v>44</v>
      </c>
      <c r="B28" s="16">
        <v>1132.68</v>
      </c>
      <c r="C28" s="17">
        <v>43191</v>
      </c>
      <c r="D28" s="17">
        <v>43171</v>
      </c>
      <c r="E28" s="17"/>
      <c r="F28" s="17"/>
      <c r="G28" s="1">
        <f t="shared" si="0"/>
        <v>-20</v>
      </c>
      <c r="H28" s="16">
        <f t="shared" si="1"/>
        <v>-22653.600000000002</v>
      </c>
    </row>
    <row r="29" spans="1:8">
      <c r="A29" s="28" t="s">
        <v>42</v>
      </c>
      <c r="B29" s="16">
        <v>2.46</v>
      </c>
      <c r="C29" s="17">
        <v>43169</v>
      </c>
      <c r="D29" s="17">
        <v>43171</v>
      </c>
      <c r="E29" s="17"/>
      <c r="F29" s="17"/>
      <c r="G29" s="1">
        <f t="shared" si="0"/>
        <v>2</v>
      </c>
      <c r="H29" s="16">
        <f t="shared" si="1"/>
        <v>4.92</v>
      </c>
    </row>
    <row r="30" spans="1:8">
      <c r="A30" s="28" t="s">
        <v>45</v>
      </c>
      <c r="B30" s="16">
        <v>264.8</v>
      </c>
      <c r="C30" s="17">
        <v>43177</v>
      </c>
      <c r="D30" s="17">
        <v>43175</v>
      </c>
      <c r="E30" s="17"/>
      <c r="F30" s="17"/>
      <c r="G30" s="1">
        <f t="shared" si="0"/>
        <v>-2</v>
      </c>
      <c r="H30" s="16">
        <f t="shared" si="1"/>
        <v>-529.6</v>
      </c>
    </row>
    <row r="31" spans="1:8">
      <c r="A31" s="28" t="s">
        <v>46</v>
      </c>
      <c r="B31" s="16">
        <v>314.26</v>
      </c>
      <c r="C31" s="17">
        <v>43177</v>
      </c>
      <c r="D31" s="17">
        <v>43175</v>
      </c>
      <c r="E31" s="17"/>
      <c r="F31" s="17"/>
      <c r="G31" s="1">
        <f t="shared" si="0"/>
        <v>-2</v>
      </c>
      <c r="H31" s="16">
        <f t="shared" si="1"/>
        <v>-628.52</v>
      </c>
    </row>
    <row r="32" spans="1:8">
      <c r="A32" s="28" t="s">
        <v>47</v>
      </c>
      <c r="B32" s="16">
        <v>14.15</v>
      </c>
      <c r="C32" s="17">
        <v>43159</v>
      </c>
      <c r="D32" s="17">
        <v>43179</v>
      </c>
      <c r="E32" s="17"/>
      <c r="F32" s="17"/>
      <c r="G32" s="1">
        <f t="shared" si="0"/>
        <v>20</v>
      </c>
      <c r="H32" s="16">
        <f t="shared" si="1"/>
        <v>283</v>
      </c>
    </row>
    <row r="33" spans="1:8">
      <c r="A33" s="28" t="s">
        <v>48</v>
      </c>
      <c r="B33" s="16">
        <v>28.3</v>
      </c>
      <c r="C33" s="17">
        <v>43169</v>
      </c>
      <c r="D33" s="17">
        <v>43179</v>
      </c>
      <c r="E33" s="17"/>
      <c r="F33" s="17"/>
      <c r="G33" s="1">
        <f t="shared" si="0"/>
        <v>10</v>
      </c>
      <c r="H33" s="16">
        <f t="shared" si="1"/>
        <v>283</v>
      </c>
    </row>
    <row r="34" spans="1:8">
      <c r="A34" s="28" t="s">
        <v>49</v>
      </c>
      <c r="B34" s="16">
        <v>2400</v>
      </c>
      <c r="C34" s="17">
        <v>43182</v>
      </c>
      <c r="D34" s="17">
        <v>43179</v>
      </c>
      <c r="E34" s="17"/>
      <c r="F34" s="17"/>
      <c r="G34" s="1">
        <f t="shared" si="0"/>
        <v>-3</v>
      </c>
      <c r="H34" s="16">
        <f t="shared" si="1"/>
        <v>-7200</v>
      </c>
    </row>
    <row r="35" spans="1:8">
      <c r="A35" s="28" t="s">
        <v>50</v>
      </c>
      <c r="B35" s="16">
        <v>900</v>
      </c>
      <c r="C35" s="17">
        <v>43170</v>
      </c>
      <c r="D35" s="17">
        <v>43179</v>
      </c>
      <c r="E35" s="17"/>
      <c r="F35" s="17"/>
      <c r="G35" s="1">
        <f t="shared" si="0"/>
        <v>9</v>
      </c>
      <c r="H35" s="16">
        <f t="shared" si="1"/>
        <v>8100</v>
      </c>
    </row>
    <row r="36" spans="1:8">
      <c r="A36" s="28" t="s">
        <v>51</v>
      </c>
      <c r="B36" s="16">
        <v>250</v>
      </c>
      <c r="C36" s="17">
        <v>43189</v>
      </c>
      <c r="D36" s="17">
        <v>43179</v>
      </c>
      <c r="E36" s="17"/>
      <c r="F36" s="17"/>
      <c r="G36" s="1">
        <f t="shared" si="0"/>
        <v>-10</v>
      </c>
      <c r="H36" s="16">
        <f t="shared" si="1"/>
        <v>-2500</v>
      </c>
    </row>
    <row r="37" spans="1:8">
      <c r="A37" s="28" t="s">
        <v>52</v>
      </c>
      <c r="B37" s="16">
        <v>100</v>
      </c>
      <c r="C37" s="17">
        <v>43190</v>
      </c>
      <c r="D37" s="17">
        <v>43179</v>
      </c>
      <c r="E37" s="17"/>
      <c r="F37" s="17"/>
      <c r="G37" s="1">
        <f t="shared" si="0"/>
        <v>-11</v>
      </c>
      <c r="H37" s="16">
        <f t="shared" si="1"/>
        <v>-1100</v>
      </c>
    </row>
    <row r="38" spans="1:8">
      <c r="A38" s="28" t="s">
        <v>53</v>
      </c>
      <c r="B38" s="16">
        <v>250</v>
      </c>
      <c r="C38" s="17">
        <v>43182</v>
      </c>
      <c r="D38" s="17">
        <v>43179</v>
      </c>
      <c r="E38" s="17"/>
      <c r="F38" s="17"/>
      <c r="G38" s="1">
        <f t="shared" si="0"/>
        <v>-3</v>
      </c>
      <c r="H38" s="16">
        <f t="shared" si="1"/>
        <v>-750</v>
      </c>
    </row>
    <row r="39" spans="1:8">
      <c r="A39" s="28" t="s">
        <v>54</v>
      </c>
      <c r="B39" s="16">
        <v>100</v>
      </c>
      <c r="C39" s="17">
        <v>43190</v>
      </c>
      <c r="D39" s="17">
        <v>43179</v>
      </c>
      <c r="E39" s="17"/>
      <c r="F39" s="17"/>
      <c r="G39" s="1">
        <f t="shared" si="0"/>
        <v>-11</v>
      </c>
      <c r="H39" s="16">
        <f t="shared" si="1"/>
        <v>-1100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50235.880000000005</v>
      </c>
      <c r="C1">
        <f>COUNTA(A4:A203)</f>
        <v>47</v>
      </c>
      <c r="G1" s="20">
        <f>IF(B1&lt;&gt;0,H1/B1,0)</f>
        <v>-0.46161170064105567</v>
      </c>
      <c r="H1" s="19">
        <f>SUM(H4:H195)</f>
        <v>-23189.469999999998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55</v>
      </c>
      <c r="B4" s="16">
        <v>1596</v>
      </c>
      <c r="C4" s="17">
        <v>43204</v>
      </c>
      <c r="D4" s="17">
        <v>43203</v>
      </c>
      <c r="E4" s="17"/>
      <c r="F4" s="17"/>
      <c r="G4" s="1">
        <f>D4-C4-(F4-E4)</f>
        <v>-1</v>
      </c>
      <c r="H4" s="16">
        <f>B4*G4</f>
        <v>-1596</v>
      </c>
    </row>
    <row r="5" spans="1:8">
      <c r="A5" s="28" t="s">
        <v>56</v>
      </c>
      <c r="B5" s="16">
        <v>269.23</v>
      </c>
      <c r="C5" s="17">
        <v>43198</v>
      </c>
      <c r="D5" s="17">
        <v>43203</v>
      </c>
      <c r="E5" s="17"/>
      <c r="F5" s="17"/>
      <c r="G5" s="1">
        <f t="shared" ref="G5:G68" si="0">D5-C5-(F5-E5)</f>
        <v>5</v>
      </c>
      <c r="H5" s="16">
        <f t="shared" ref="H5:H68" si="1">B5*G5</f>
        <v>1346.15</v>
      </c>
    </row>
    <row r="6" spans="1:8">
      <c r="A6" s="28" t="s">
        <v>57</v>
      </c>
      <c r="B6" s="16">
        <v>269.23</v>
      </c>
      <c r="C6" s="17">
        <v>43209</v>
      </c>
      <c r="D6" s="17">
        <v>43203</v>
      </c>
      <c r="E6" s="17"/>
      <c r="F6" s="17"/>
      <c r="G6" s="1">
        <f t="shared" si="0"/>
        <v>-6</v>
      </c>
      <c r="H6" s="16">
        <f t="shared" si="1"/>
        <v>-1615.38</v>
      </c>
    </row>
    <row r="7" spans="1:8">
      <c r="A7" s="28" t="s">
        <v>58</v>
      </c>
      <c r="B7" s="16">
        <v>247.34</v>
      </c>
      <c r="C7" s="17">
        <v>43197</v>
      </c>
      <c r="D7" s="17">
        <v>43203</v>
      </c>
      <c r="E7" s="17"/>
      <c r="F7" s="17"/>
      <c r="G7" s="1">
        <f t="shared" si="0"/>
        <v>6</v>
      </c>
      <c r="H7" s="16">
        <f t="shared" si="1"/>
        <v>1484.04</v>
      </c>
    </row>
    <row r="8" spans="1:8">
      <c r="A8" s="28" t="s">
        <v>59</v>
      </c>
      <c r="B8" s="16">
        <v>5394.44</v>
      </c>
      <c r="C8" s="17">
        <v>43197</v>
      </c>
      <c r="D8" s="17">
        <v>43203</v>
      </c>
      <c r="E8" s="17"/>
      <c r="F8" s="17"/>
      <c r="G8" s="1">
        <f t="shared" si="0"/>
        <v>6</v>
      </c>
      <c r="H8" s="16">
        <f t="shared" si="1"/>
        <v>32366.639999999999</v>
      </c>
    </row>
    <row r="9" spans="1:8">
      <c r="A9" s="28" t="s">
        <v>60</v>
      </c>
      <c r="B9" s="16">
        <v>3442.62</v>
      </c>
      <c r="C9" s="17">
        <v>43209</v>
      </c>
      <c r="D9" s="17">
        <v>43203</v>
      </c>
      <c r="E9" s="17"/>
      <c r="F9" s="17"/>
      <c r="G9" s="1">
        <f t="shared" si="0"/>
        <v>-6</v>
      </c>
      <c r="H9" s="16">
        <f t="shared" si="1"/>
        <v>-20655.72</v>
      </c>
    </row>
    <row r="10" spans="1:8">
      <c r="A10" s="28" t="s">
        <v>61</v>
      </c>
      <c r="B10" s="16">
        <v>540</v>
      </c>
      <c r="C10" s="17">
        <v>43204</v>
      </c>
      <c r="D10" s="17">
        <v>43203</v>
      </c>
      <c r="E10" s="17"/>
      <c r="F10" s="17"/>
      <c r="G10" s="1">
        <f t="shared" si="0"/>
        <v>-1</v>
      </c>
      <c r="H10" s="16">
        <f t="shared" si="1"/>
        <v>-540</v>
      </c>
    </row>
    <row r="11" spans="1:8">
      <c r="A11" s="28" t="s">
        <v>62</v>
      </c>
      <c r="B11" s="16">
        <v>880</v>
      </c>
      <c r="C11" s="17">
        <v>43202</v>
      </c>
      <c r="D11" s="17">
        <v>43203</v>
      </c>
      <c r="E11" s="17"/>
      <c r="F11" s="17"/>
      <c r="G11" s="1">
        <f t="shared" si="0"/>
        <v>1</v>
      </c>
      <c r="H11" s="16">
        <f t="shared" si="1"/>
        <v>880</v>
      </c>
    </row>
    <row r="12" spans="1:8">
      <c r="A12" s="28" t="s">
        <v>63</v>
      </c>
      <c r="B12" s="16">
        <v>500</v>
      </c>
      <c r="C12" s="17">
        <v>43229</v>
      </c>
      <c r="D12" s="17">
        <v>43209</v>
      </c>
      <c r="E12" s="17"/>
      <c r="F12" s="17"/>
      <c r="G12" s="1">
        <f t="shared" si="0"/>
        <v>-20</v>
      </c>
      <c r="H12" s="16">
        <f t="shared" si="1"/>
        <v>-10000</v>
      </c>
    </row>
    <row r="13" spans="1:8">
      <c r="A13" s="28" t="s">
        <v>64</v>
      </c>
      <c r="B13" s="16">
        <v>228.69</v>
      </c>
      <c r="C13" s="17">
        <v>43237</v>
      </c>
      <c r="D13" s="17">
        <v>43236</v>
      </c>
      <c r="E13" s="17"/>
      <c r="F13" s="17"/>
      <c r="G13" s="1">
        <f t="shared" si="0"/>
        <v>-1</v>
      </c>
      <c r="H13" s="16">
        <f t="shared" si="1"/>
        <v>-228.69</v>
      </c>
    </row>
    <row r="14" spans="1:8">
      <c r="A14" s="28" t="s">
        <v>65</v>
      </c>
      <c r="B14" s="16">
        <v>247.34</v>
      </c>
      <c r="C14" s="17">
        <v>43230</v>
      </c>
      <c r="D14" s="17">
        <v>43236</v>
      </c>
      <c r="E14" s="17"/>
      <c r="F14" s="17"/>
      <c r="G14" s="1">
        <f t="shared" si="0"/>
        <v>6</v>
      </c>
      <c r="H14" s="16">
        <f t="shared" si="1"/>
        <v>1484.04</v>
      </c>
    </row>
    <row r="15" spans="1:8">
      <c r="A15" s="28" t="s">
        <v>66</v>
      </c>
      <c r="B15" s="16">
        <v>5394.44</v>
      </c>
      <c r="C15" s="17">
        <v>43230</v>
      </c>
      <c r="D15" s="17">
        <v>43236</v>
      </c>
      <c r="E15" s="17"/>
      <c r="F15" s="17"/>
      <c r="G15" s="1">
        <f t="shared" si="0"/>
        <v>6</v>
      </c>
      <c r="H15" s="16">
        <f t="shared" si="1"/>
        <v>32366.639999999999</v>
      </c>
    </row>
    <row r="16" spans="1:8">
      <c r="A16" s="28" t="s">
        <v>67</v>
      </c>
      <c r="B16" s="16">
        <v>249.24</v>
      </c>
      <c r="C16" s="17">
        <v>43229</v>
      </c>
      <c r="D16" s="17">
        <v>43236</v>
      </c>
      <c r="E16" s="17"/>
      <c r="F16" s="17"/>
      <c r="G16" s="1">
        <f t="shared" si="0"/>
        <v>7</v>
      </c>
      <c r="H16" s="16">
        <f t="shared" si="1"/>
        <v>1744.68</v>
      </c>
    </row>
    <row r="17" spans="1:8">
      <c r="A17" s="28" t="s">
        <v>68</v>
      </c>
      <c r="B17" s="16">
        <v>190</v>
      </c>
      <c r="C17" s="17">
        <v>43231</v>
      </c>
      <c r="D17" s="17">
        <v>43236</v>
      </c>
      <c r="E17" s="17"/>
      <c r="F17" s="17"/>
      <c r="G17" s="1">
        <f t="shared" si="0"/>
        <v>5</v>
      </c>
      <c r="H17" s="16">
        <f t="shared" si="1"/>
        <v>950</v>
      </c>
    </row>
    <row r="18" spans="1:8">
      <c r="A18" s="28" t="s">
        <v>69</v>
      </c>
      <c r="B18" s="16">
        <v>55.9</v>
      </c>
      <c r="C18" s="17">
        <v>43232</v>
      </c>
      <c r="D18" s="17">
        <v>43236</v>
      </c>
      <c r="E18" s="17"/>
      <c r="F18" s="17"/>
      <c r="G18" s="1">
        <f t="shared" si="0"/>
        <v>4</v>
      </c>
      <c r="H18" s="16">
        <f t="shared" si="1"/>
        <v>223.6</v>
      </c>
    </row>
    <row r="19" spans="1:8">
      <c r="A19" s="28" t="s">
        <v>70</v>
      </c>
      <c r="B19" s="16">
        <v>39.9</v>
      </c>
      <c r="C19" s="17">
        <v>43232</v>
      </c>
      <c r="D19" s="17">
        <v>43236</v>
      </c>
      <c r="E19" s="17"/>
      <c r="F19" s="17"/>
      <c r="G19" s="1">
        <f t="shared" si="0"/>
        <v>4</v>
      </c>
      <c r="H19" s="16">
        <f t="shared" si="1"/>
        <v>159.6</v>
      </c>
    </row>
    <row r="20" spans="1:8">
      <c r="A20" s="28" t="s">
        <v>71</v>
      </c>
      <c r="B20" s="16">
        <v>260</v>
      </c>
      <c r="C20" s="17">
        <v>43218</v>
      </c>
      <c r="D20" s="17">
        <v>43236</v>
      </c>
      <c r="E20" s="17"/>
      <c r="F20" s="17"/>
      <c r="G20" s="1">
        <f t="shared" si="0"/>
        <v>18</v>
      </c>
      <c r="H20" s="16">
        <f t="shared" si="1"/>
        <v>4680</v>
      </c>
    </row>
    <row r="21" spans="1:8">
      <c r="A21" s="28" t="s">
        <v>72</v>
      </c>
      <c r="B21" s="16">
        <v>1040</v>
      </c>
      <c r="C21" s="17">
        <v>43218</v>
      </c>
      <c r="D21" s="17">
        <v>43236</v>
      </c>
      <c r="E21" s="17"/>
      <c r="F21" s="17"/>
      <c r="G21" s="1">
        <f t="shared" si="0"/>
        <v>18</v>
      </c>
      <c r="H21" s="16">
        <f t="shared" si="1"/>
        <v>18720</v>
      </c>
    </row>
    <row r="22" spans="1:8">
      <c r="A22" s="28" t="s">
        <v>73</v>
      </c>
      <c r="B22" s="16">
        <v>270</v>
      </c>
      <c r="C22" s="17">
        <v>43237</v>
      </c>
      <c r="D22" s="17">
        <v>43236</v>
      </c>
      <c r="E22" s="17"/>
      <c r="F22" s="17"/>
      <c r="G22" s="1">
        <f t="shared" si="0"/>
        <v>-1</v>
      </c>
      <c r="H22" s="16">
        <f t="shared" si="1"/>
        <v>-270</v>
      </c>
    </row>
    <row r="23" spans="1:8">
      <c r="A23" s="28" t="s">
        <v>74</v>
      </c>
      <c r="B23" s="16">
        <v>270</v>
      </c>
      <c r="C23" s="17">
        <v>43237</v>
      </c>
      <c r="D23" s="17">
        <v>43236</v>
      </c>
      <c r="E23" s="17"/>
      <c r="F23" s="17"/>
      <c r="G23" s="1">
        <f t="shared" si="0"/>
        <v>-1</v>
      </c>
      <c r="H23" s="16">
        <f t="shared" si="1"/>
        <v>-270</v>
      </c>
    </row>
    <row r="24" spans="1:8">
      <c r="A24" s="28" t="s">
        <v>75</v>
      </c>
      <c r="B24" s="16">
        <v>900</v>
      </c>
      <c r="C24" s="17">
        <v>43237</v>
      </c>
      <c r="D24" s="17">
        <v>43236</v>
      </c>
      <c r="E24" s="17"/>
      <c r="F24" s="17"/>
      <c r="G24" s="1">
        <f t="shared" si="0"/>
        <v>-1</v>
      </c>
      <c r="H24" s="16">
        <f t="shared" si="1"/>
        <v>-900</v>
      </c>
    </row>
    <row r="25" spans="1:8">
      <c r="A25" s="28" t="s">
        <v>76</v>
      </c>
      <c r="B25" s="16">
        <v>850</v>
      </c>
      <c r="C25" s="17">
        <v>43244</v>
      </c>
      <c r="D25" s="17">
        <v>43236</v>
      </c>
      <c r="E25" s="17"/>
      <c r="F25" s="17"/>
      <c r="G25" s="1">
        <f t="shared" si="0"/>
        <v>-8</v>
      </c>
      <c r="H25" s="16">
        <f t="shared" si="1"/>
        <v>-6800</v>
      </c>
    </row>
    <row r="26" spans="1:8">
      <c r="A26" s="28" t="s">
        <v>77</v>
      </c>
      <c r="B26" s="16">
        <v>1178.18</v>
      </c>
      <c r="C26" s="17">
        <v>43218</v>
      </c>
      <c r="D26" s="17">
        <v>43236</v>
      </c>
      <c r="E26" s="17"/>
      <c r="F26" s="17"/>
      <c r="G26" s="1">
        <f t="shared" si="0"/>
        <v>18</v>
      </c>
      <c r="H26" s="16">
        <f t="shared" si="1"/>
        <v>21207.24</v>
      </c>
    </row>
    <row r="27" spans="1:8">
      <c r="A27" s="28" t="s">
        <v>78</v>
      </c>
      <c r="B27" s="16">
        <v>610.9</v>
      </c>
      <c r="C27" s="17">
        <v>43244</v>
      </c>
      <c r="D27" s="17">
        <v>43236</v>
      </c>
      <c r="E27" s="17"/>
      <c r="F27" s="17"/>
      <c r="G27" s="1">
        <f t="shared" si="0"/>
        <v>-8</v>
      </c>
      <c r="H27" s="16">
        <f t="shared" si="1"/>
        <v>-4887.2</v>
      </c>
    </row>
    <row r="28" spans="1:8">
      <c r="A28" s="28" t="s">
        <v>79</v>
      </c>
      <c r="B28" s="16">
        <v>58.89</v>
      </c>
      <c r="C28" s="17">
        <v>43230</v>
      </c>
      <c r="D28" s="17">
        <v>43236</v>
      </c>
      <c r="E28" s="17"/>
      <c r="F28" s="17"/>
      <c r="G28" s="1">
        <f t="shared" si="0"/>
        <v>6</v>
      </c>
      <c r="H28" s="16">
        <f t="shared" si="1"/>
        <v>353.34000000000003</v>
      </c>
    </row>
    <row r="29" spans="1:8">
      <c r="A29" s="28" t="s">
        <v>80</v>
      </c>
      <c r="B29" s="16">
        <v>60</v>
      </c>
      <c r="C29" s="17">
        <v>43257</v>
      </c>
      <c r="D29" s="17">
        <v>43259</v>
      </c>
      <c r="E29" s="17"/>
      <c r="F29" s="17"/>
      <c r="G29" s="1">
        <f t="shared" si="0"/>
        <v>2</v>
      </c>
      <c r="H29" s="16">
        <f t="shared" si="1"/>
        <v>120</v>
      </c>
    </row>
    <row r="30" spans="1:8">
      <c r="A30" s="28" t="s">
        <v>81</v>
      </c>
      <c r="B30" s="16">
        <v>247.34</v>
      </c>
      <c r="C30" s="17">
        <v>43264</v>
      </c>
      <c r="D30" s="17">
        <v>43266</v>
      </c>
      <c r="E30" s="17"/>
      <c r="F30" s="17"/>
      <c r="G30" s="1">
        <f t="shared" si="0"/>
        <v>2</v>
      </c>
      <c r="H30" s="16">
        <f t="shared" si="1"/>
        <v>494.68</v>
      </c>
    </row>
    <row r="31" spans="1:8">
      <c r="A31" s="28" t="s">
        <v>82</v>
      </c>
      <c r="B31" s="16">
        <v>5394.44</v>
      </c>
      <c r="C31" s="17">
        <v>43264</v>
      </c>
      <c r="D31" s="17">
        <v>43266</v>
      </c>
      <c r="E31" s="17"/>
      <c r="F31" s="17"/>
      <c r="G31" s="1">
        <f t="shared" si="0"/>
        <v>2</v>
      </c>
      <c r="H31" s="16">
        <f t="shared" si="1"/>
        <v>10788.88</v>
      </c>
    </row>
    <row r="32" spans="1:8">
      <c r="A32" s="28" t="s">
        <v>83</v>
      </c>
      <c r="B32" s="16">
        <v>18.98</v>
      </c>
      <c r="C32" s="17">
        <v>43264</v>
      </c>
      <c r="D32" s="17">
        <v>43266</v>
      </c>
      <c r="E32" s="17"/>
      <c r="F32" s="17"/>
      <c r="G32" s="1">
        <f t="shared" si="0"/>
        <v>2</v>
      </c>
      <c r="H32" s="16">
        <f t="shared" si="1"/>
        <v>37.96</v>
      </c>
    </row>
    <row r="33" spans="1:8">
      <c r="A33" s="28" t="s">
        <v>84</v>
      </c>
      <c r="B33" s="16">
        <v>485.45</v>
      </c>
      <c r="C33" s="17">
        <v>43257</v>
      </c>
      <c r="D33" s="17">
        <v>43266</v>
      </c>
      <c r="E33" s="17"/>
      <c r="F33" s="17"/>
      <c r="G33" s="1">
        <f t="shared" si="0"/>
        <v>9</v>
      </c>
      <c r="H33" s="16">
        <f t="shared" si="1"/>
        <v>4369.05</v>
      </c>
    </row>
    <row r="34" spans="1:8">
      <c r="A34" s="28" t="s">
        <v>85</v>
      </c>
      <c r="B34" s="16">
        <v>1080.33</v>
      </c>
      <c r="C34" s="17">
        <v>43264</v>
      </c>
      <c r="D34" s="17">
        <v>43270</v>
      </c>
      <c r="E34" s="17"/>
      <c r="F34" s="17"/>
      <c r="G34" s="1">
        <f t="shared" si="0"/>
        <v>6</v>
      </c>
      <c r="H34" s="16">
        <f t="shared" si="1"/>
        <v>6481.98</v>
      </c>
    </row>
    <row r="35" spans="1:8">
      <c r="A35" s="28" t="s">
        <v>86</v>
      </c>
      <c r="B35" s="16">
        <v>315</v>
      </c>
      <c r="C35" s="17">
        <v>43267</v>
      </c>
      <c r="D35" s="17">
        <v>43270</v>
      </c>
      <c r="E35" s="17"/>
      <c r="F35" s="17"/>
      <c r="G35" s="1">
        <f t="shared" si="0"/>
        <v>3</v>
      </c>
      <c r="H35" s="16">
        <f t="shared" si="1"/>
        <v>945</v>
      </c>
    </row>
    <row r="36" spans="1:8">
      <c r="A36" s="28" t="s">
        <v>87</v>
      </c>
      <c r="B36" s="16">
        <v>378</v>
      </c>
      <c r="C36" s="17">
        <v>43267</v>
      </c>
      <c r="D36" s="17">
        <v>43270</v>
      </c>
      <c r="E36" s="17"/>
      <c r="F36" s="17"/>
      <c r="G36" s="1">
        <f t="shared" si="0"/>
        <v>3</v>
      </c>
      <c r="H36" s="16">
        <f t="shared" si="1"/>
        <v>1134</v>
      </c>
    </row>
    <row r="37" spans="1:8">
      <c r="A37" s="28" t="s">
        <v>88</v>
      </c>
      <c r="B37" s="16">
        <v>1200</v>
      </c>
      <c r="C37" s="17">
        <v>43264</v>
      </c>
      <c r="D37" s="17">
        <v>43270</v>
      </c>
      <c r="E37" s="17"/>
      <c r="F37" s="17"/>
      <c r="G37" s="1">
        <f t="shared" si="0"/>
        <v>6</v>
      </c>
      <c r="H37" s="16">
        <f t="shared" si="1"/>
        <v>7200</v>
      </c>
    </row>
    <row r="38" spans="1:8">
      <c r="A38" s="28" t="s">
        <v>89</v>
      </c>
      <c r="B38" s="16">
        <v>5394.44</v>
      </c>
      <c r="C38" s="17">
        <v>43293</v>
      </c>
      <c r="D38" s="17">
        <v>43270</v>
      </c>
      <c r="E38" s="17"/>
      <c r="F38" s="17"/>
      <c r="G38" s="1">
        <f t="shared" si="0"/>
        <v>-23</v>
      </c>
      <c r="H38" s="16">
        <f t="shared" si="1"/>
        <v>-124072.12</v>
      </c>
    </row>
    <row r="39" spans="1:8">
      <c r="A39" s="28" t="s">
        <v>90</v>
      </c>
      <c r="B39" s="16">
        <v>247.34</v>
      </c>
      <c r="C39" s="17">
        <v>43281</v>
      </c>
      <c r="D39" s="17">
        <v>43270</v>
      </c>
      <c r="E39" s="17"/>
      <c r="F39" s="17"/>
      <c r="G39" s="1">
        <f t="shared" si="0"/>
        <v>-11</v>
      </c>
      <c r="H39" s="16">
        <f t="shared" si="1"/>
        <v>-2720.7400000000002</v>
      </c>
    </row>
    <row r="40" spans="1:8">
      <c r="A40" s="28" t="s">
        <v>91</v>
      </c>
      <c r="B40" s="16">
        <v>270</v>
      </c>
      <c r="C40" s="17">
        <v>43264</v>
      </c>
      <c r="D40" s="17">
        <v>43278</v>
      </c>
      <c r="E40" s="17"/>
      <c r="F40" s="17"/>
      <c r="G40" s="1">
        <f t="shared" si="0"/>
        <v>14</v>
      </c>
      <c r="H40" s="16">
        <f t="shared" si="1"/>
        <v>3780</v>
      </c>
    </row>
    <row r="41" spans="1:8">
      <c r="A41" s="28" t="s">
        <v>92</v>
      </c>
      <c r="B41" s="16">
        <v>300</v>
      </c>
      <c r="C41" s="17">
        <v>43274</v>
      </c>
      <c r="D41" s="17">
        <v>43278</v>
      </c>
      <c r="E41" s="17"/>
      <c r="F41" s="17"/>
      <c r="G41" s="1">
        <f t="shared" si="0"/>
        <v>4</v>
      </c>
      <c r="H41" s="16">
        <f t="shared" si="1"/>
        <v>1200</v>
      </c>
    </row>
    <row r="42" spans="1:8">
      <c r="A42" s="28" t="s">
        <v>93</v>
      </c>
      <c r="B42" s="16">
        <v>580</v>
      </c>
      <c r="C42" s="17">
        <v>43274</v>
      </c>
      <c r="D42" s="17">
        <v>43278</v>
      </c>
      <c r="E42" s="17"/>
      <c r="F42" s="17"/>
      <c r="G42" s="1">
        <f t="shared" si="0"/>
        <v>4</v>
      </c>
      <c r="H42" s="16">
        <f t="shared" si="1"/>
        <v>2320</v>
      </c>
    </row>
    <row r="43" spans="1:8">
      <c r="A43" s="28" t="s">
        <v>94</v>
      </c>
      <c r="B43" s="16">
        <v>580</v>
      </c>
      <c r="C43" s="17">
        <v>43279</v>
      </c>
      <c r="D43" s="17">
        <v>43278</v>
      </c>
      <c r="E43" s="17"/>
      <c r="F43" s="17"/>
      <c r="G43" s="1">
        <f t="shared" si="0"/>
        <v>-1</v>
      </c>
      <c r="H43" s="16">
        <f t="shared" si="1"/>
        <v>-580</v>
      </c>
    </row>
    <row r="44" spans="1:8">
      <c r="A44" s="28" t="s">
        <v>95</v>
      </c>
      <c r="B44" s="16">
        <v>1360</v>
      </c>
      <c r="C44" s="17">
        <v>43274</v>
      </c>
      <c r="D44" s="17">
        <v>43278</v>
      </c>
      <c r="E44" s="17"/>
      <c r="F44" s="17"/>
      <c r="G44" s="1">
        <f t="shared" si="0"/>
        <v>4</v>
      </c>
      <c r="H44" s="16">
        <f t="shared" si="1"/>
        <v>5440</v>
      </c>
    </row>
    <row r="45" spans="1:8">
      <c r="A45" s="28" t="s">
        <v>96</v>
      </c>
      <c r="B45" s="16">
        <v>840.16</v>
      </c>
      <c r="C45" s="17">
        <v>43278</v>
      </c>
      <c r="D45" s="17">
        <v>43278</v>
      </c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 t="s">
        <v>97</v>
      </c>
      <c r="B46" s="16">
        <v>3888</v>
      </c>
      <c r="C46" s="17">
        <v>43279</v>
      </c>
      <c r="D46" s="17">
        <v>43278</v>
      </c>
      <c r="E46" s="17"/>
      <c r="F46" s="17"/>
      <c r="G46" s="1">
        <f t="shared" si="0"/>
        <v>-1</v>
      </c>
      <c r="H46" s="16">
        <f t="shared" si="1"/>
        <v>-3888</v>
      </c>
    </row>
    <row r="47" spans="1:8">
      <c r="A47" s="28" t="s">
        <v>98</v>
      </c>
      <c r="B47" s="16">
        <v>699.52</v>
      </c>
      <c r="C47" s="17">
        <v>43279</v>
      </c>
      <c r="D47" s="17">
        <v>43278</v>
      </c>
      <c r="E47" s="17"/>
      <c r="F47" s="17"/>
      <c r="G47" s="1">
        <f t="shared" si="0"/>
        <v>-1</v>
      </c>
      <c r="H47" s="16">
        <f t="shared" si="1"/>
        <v>-699.52</v>
      </c>
    </row>
    <row r="48" spans="1:8">
      <c r="A48" s="28" t="s">
        <v>99</v>
      </c>
      <c r="B48" s="16">
        <v>800</v>
      </c>
      <c r="C48" s="17">
        <v>43281</v>
      </c>
      <c r="D48" s="17">
        <v>43278</v>
      </c>
      <c r="E48" s="17"/>
      <c r="F48" s="17"/>
      <c r="G48" s="1">
        <f t="shared" si="0"/>
        <v>-3</v>
      </c>
      <c r="H48" s="16">
        <f t="shared" si="1"/>
        <v>-2400</v>
      </c>
    </row>
    <row r="49" spans="1:8">
      <c r="A49" s="28" t="s">
        <v>100</v>
      </c>
      <c r="B49" s="16">
        <v>414.54</v>
      </c>
      <c r="C49" s="17">
        <v>43281</v>
      </c>
      <c r="D49" s="17">
        <v>43278</v>
      </c>
      <c r="E49" s="17"/>
      <c r="F49" s="17"/>
      <c r="G49" s="1">
        <f t="shared" si="0"/>
        <v>-3</v>
      </c>
      <c r="H49" s="16">
        <f t="shared" si="1"/>
        <v>-1243.6200000000001</v>
      </c>
    </row>
    <row r="50" spans="1:8">
      <c r="A50" s="28" t="s">
        <v>101</v>
      </c>
      <c r="B50" s="16">
        <v>700</v>
      </c>
      <c r="C50" s="17">
        <v>43281</v>
      </c>
      <c r="D50" s="17">
        <v>43278</v>
      </c>
      <c r="E50" s="17"/>
      <c r="F50" s="17"/>
      <c r="G50" s="1">
        <f t="shared" si="0"/>
        <v>-3</v>
      </c>
      <c r="H50" s="16">
        <f t="shared" si="1"/>
        <v>-2100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26294.010000000006</v>
      </c>
      <c r="C1">
        <f>COUNTA(A4:A203)</f>
        <v>38</v>
      </c>
      <c r="G1" s="20">
        <f>IF(B1&lt;&gt;0,H1/B1,0)</f>
        <v>-19.337106816343336</v>
      </c>
      <c r="H1" s="19">
        <f>SUM(H4:H195)</f>
        <v>-508450.07999999996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102</v>
      </c>
      <c r="B4" s="16">
        <v>230.32</v>
      </c>
      <c r="C4" s="17">
        <v>43281</v>
      </c>
      <c r="D4" s="17">
        <v>43290</v>
      </c>
      <c r="E4" s="17"/>
      <c r="F4" s="17"/>
      <c r="G4" s="1">
        <f>D4-C4-(F4-E4)</f>
        <v>9</v>
      </c>
      <c r="H4" s="16">
        <f>B4*G4</f>
        <v>2072.88</v>
      </c>
    </row>
    <row r="5" spans="1:8">
      <c r="A5" s="28" t="s">
        <v>102</v>
      </c>
      <c r="B5" s="16">
        <v>49.68</v>
      </c>
      <c r="C5" s="17">
        <v>43281</v>
      </c>
      <c r="D5" s="17">
        <v>43290</v>
      </c>
      <c r="E5" s="17"/>
      <c r="F5" s="17"/>
      <c r="G5" s="1">
        <f t="shared" ref="G5:G68" si="0">D5-C5-(F5-E5)</f>
        <v>9</v>
      </c>
      <c r="H5" s="16">
        <f t="shared" ref="H5:H68" si="1">B5*G5</f>
        <v>447.12</v>
      </c>
    </row>
    <row r="6" spans="1:8">
      <c r="A6" s="28" t="s">
        <v>103</v>
      </c>
      <c r="B6" s="16">
        <v>2483.2399999999998</v>
      </c>
      <c r="C6" s="17">
        <v>43300</v>
      </c>
      <c r="D6" s="17">
        <v>43290</v>
      </c>
      <c r="E6" s="17"/>
      <c r="F6" s="17"/>
      <c r="G6" s="1">
        <f t="shared" si="0"/>
        <v>-10</v>
      </c>
      <c r="H6" s="16">
        <f t="shared" si="1"/>
        <v>-24832.399999999998</v>
      </c>
    </row>
    <row r="7" spans="1:8">
      <c r="A7" s="28" t="s">
        <v>104</v>
      </c>
      <c r="B7" s="16">
        <v>1900</v>
      </c>
      <c r="C7" s="17">
        <v>43307</v>
      </c>
      <c r="D7" s="17">
        <v>43290</v>
      </c>
      <c r="E7" s="17"/>
      <c r="F7" s="17"/>
      <c r="G7" s="1">
        <f t="shared" si="0"/>
        <v>-17</v>
      </c>
      <c r="H7" s="16">
        <f t="shared" si="1"/>
        <v>-32300</v>
      </c>
    </row>
    <row r="8" spans="1:8">
      <c r="A8" s="28" t="s">
        <v>105</v>
      </c>
      <c r="B8" s="16">
        <v>4000</v>
      </c>
      <c r="C8" s="17">
        <v>43320</v>
      </c>
      <c r="D8" s="17">
        <v>43290</v>
      </c>
      <c r="E8" s="17"/>
      <c r="F8" s="17"/>
      <c r="G8" s="1">
        <f t="shared" si="0"/>
        <v>-30</v>
      </c>
      <c r="H8" s="16">
        <f t="shared" si="1"/>
        <v>-120000</v>
      </c>
    </row>
    <row r="9" spans="1:8">
      <c r="A9" s="28" t="s">
        <v>106</v>
      </c>
      <c r="B9" s="16">
        <v>250</v>
      </c>
      <c r="C9" s="17">
        <v>43286</v>
      </c>
      <c r="D9" s="17">
        <v>43290</v>
      </c>
      <c r="E9" s="17"/>
      <c r="F9" s="17"/>
      <c r="G9" s="1">
        <f t="shared" si="0"/>
        <v>4</v>
      </c>
      <c r="H9" s="16">
        <f t="shared" si="1"/>
        <v>1000</v>
      </c>
    </row>
    <row r="10" spans="1:8">
      <c r="A10" s="28" t="s">
        <v>107</v>
      </c>
      <c r="B10" s="16">
        <v>60</v>
      </c>
      <c r="C10" s="17">
        <v>43286</v>
      </c>
      <c r="D10" s="17">
        <v>43290</v>
      </c>
      <c r="E10" s="17"/>
      <c r="F10" s="17"/>
      <c r="G10" s="1">
        <f t="shared" si="0"/>
        <v>4</v>
      </c>
      <c r="H10" s="16">
        <f t="shared" si="1"/>
        <v>240</v>
      </c>
    </row>
    <row r="11" spans="1:8">
      <c r="A11" s="28" t="s">
        <v>108</v>
      </c>
      <c r="B11" s="16">
        <v>933.5</v>
      </c>
      <c r="C11" s="17">
        <v>43293</v>
      </c>
      <c r="D11" s="17">
        <v>43290</v>
      </c>
      <c r="E11" s="17"/>
      <c r="F11" s="17"/>
      <c r="G11" s="1">
        <f t="shared" si="0"/>
        <v>-3</v>
      </c>
      <c r="H11" s="16">
        <f t="shared" si="1"/>
        <v>-2800.5</v>
      </c>
    </row>
    <row r="12" spans="1:8">
      <c r="A12" s="28" t="s">
        <v>109</v>
      </c>
      <c r="B12" s="16">
        <v>2448</v>
      </c>
      <c r="C12" s="17">
        <v>43307</v>
      </c>
      <c r="D12" s="17">
        <v>43290</v>
      </c>
      <c r="E12" s="17"/>
      <c r="F12" s="17"/>
      <c r="G12" s="1">
        <f t="shared" si="0"/>
        <v>-17</v>
      </c>
      <c r="H12" s="16">
        <f t="shared" si="1"/>
        <v>-41616</v>
      </c>
    </row>
    <row r="13" spans="1:8">
      <c r="A13" s="28" t="s">
        <v>110</v>
      </c>
      <c r="B13" s="16">
        <v>849</v>
      </c>
      <c r="C13" s="17">
        <v>43307</v>
      </c>
      <c r="D13" s="17">
        <v>43290</v>
      </c>
      <c r="E13" s="17"/>
      <c r="F13" s="17"/>
      <c r="G13" s="1">
        <f t="shared" si="0"/>
        <v>-17</v>
      </c>
      <c r="H13" s="16">
        <f t="shared" si="1"/>
        <v>-14433</v>
      </c>
    </row>
    <row r="14" spans="1:8">
      <c r="A14" s="28" t="s">
        <v>111</v>
      </c>
      <c r="B14" s="16">
        <v>68.489999999999995</v>
      </c>
      <c r="C14" s="17">
        <v>43286</v>
      </c>
      <c r="D14" s="17">
        <v>43290</v>
      </c>
      <c r="E14" s="17"/>
      <c r="F14" s="17"/>
      <c r="G14" s="1">
        <f t="shared" si="0"/>
        <v>4</v>
      </c>
      <c r="H14" s="16">
        <f t="shared" si="1"/>
        <v>273.95999999999998</v>
      </c>
    </row>
    <row r="15" spans="1:8">
      <c r="A15" s="28" t="s">
        <v>112</v>
      </c>
      <c r="B15" s="16">
        <v>39.9</v>
      </c>
      <c r="C15" s="17">
        <v>43293</v>
      </c>
      <c r="D15" s="17">
        <v>43290</v>
      </c>
      <c r="E15" s="17"/>
      <c r="F15" s="17"/>
      <c r="G15" s="1">
        <f t="shared" si="0"/>
        <v>-3</v>
      </c>
      <c r="H15" s="16">
        <f t="shared" si="1"/>
        <v>-119.69999999999999</v>
      </c>
    </row>
    <row r="16" spans="1:8">
      <c r="A16" s="28" t="s">
        <v>113</v>
      </c>
      <c r="B16" s="16">
        <v>55.9</v>
      </c>
      <c r="C16" s="17">
        <v>43293</v>
      </c>
      <c r="D16" s="17">
        <v>43290</v>
      </c>
      <c r="E16" s="17"/>
      <c r="F16" s="17"/>
      <c r="G16" s="1">
        <f t="shared" si="0"/>
        <v>-3</v>
      </c>
      <c r="H16" s="16">
        <f t="shared" si="1"/>
        <v>-167.7</v>
      </c>
    </row>
    <row r="17" spans="1:8">
      <c r="A17" s="28" t="s">
        <v>114</v>
      </c>
      <c r="B17" s="16">
        <v>150</v>
      </c>
      <c r="C17" s="17">
        <v>43282</v>
      </c>
      <c r="D17" s="17">
        <v>43290</v>
      </c>
      <c r="E17" s="17"/>
      <c r="F17" s="17"/>
      <c r="G17" s="1">
        <f t="shared" si="0"/>
        <v>8</v>
      </c>
      <c r="H17" s="16">
        <f t="shared" si="1"/>
        <v>1200</v>
      </c>
    </row>
    <row r="18" spans="1:8">
      <c r="A18" s="28" t="s">
        <v>115</v>
      </c>
      <c r="B18" s="16">
        <v>5394.44</v>
      </c>
      <c r="C18" s="17">
        <v>43320</v>
      </c>
      <c r="D18" s="17">
        <v>43294</v>
      </c>
      <c r="E18" s="17"/>
      <c r="F18" s="17"/>
      <c r="G18" s="1">
        <f t="shared" si="0"/>
        <v>-26</v>
      </c>
      <c r="H18" s="16">
        <f t="shared" si="1"/>
        <v>-140255.44</v>
      </c>
    </row>
    <row r="19" spans="1:8">
      <c r="A19" s="28" t="s">
        <v>116</v>
      </c>
      <c r="B19" s="16">
        <v>247.34</v>
      </c>
      <c r="C19" s="17">
        <v>43320</v>
      </c>
      <c r="D19" s="17">
        <v>43294</v>
      </c>
      <c r="E19" s="17"/>
      <c r="F19" s="17"/>
      <c r="G19" s="1">
        <f t="shared" si="0"/>
        <v>-26</v>
      </c>
      <c r="H19" s="16">
        <f t="shared" si="1"/>
        <v>-6430.84</v>
      </c>
    </row>
    <row r="20" spans="1:8">
      <c r="A20" s="28" t="s">
        <v>117</v>
      </c>
      <c r="B20" s="16">
        <v>525</v>
      </c>
      <c r="C20" s="17">
        <v>43315</v>
      </c>
      <c r="D20" s="17">
        <v>43294</v>
      </c>
      <c r="E20" s="17"/>
      <c r="F20" s="17"/>
      <c r="G20" s="1">
        <f t="shared" si="0"/>
        <v>-21</v>
      </c>
      <c r="H20" s="16">
        <f t="shared" si="1"/>
        <v>-11025</v>
      </c>
    </row>
    <row r="21" spans="1:8">
      <c r="A21" s="28" t="s">
        <v>118</v>
      </c>
      <c r="B21" s="16">
        <v>88</v>
      </c>
      <c r="C21" s="17">
        <v>43323</v>
      </c>
      <c r="D21" s="17">
        <v>43294</v>
      </c>
      <c r="E21" s="17"/>
      <c r="F21" s="17"/>
      <c r="G21" s="1">
        <f t="shared" si="0"/>
        <v>-29</v>
      </c>
      <c r="H21" s="16">
        <f t="shared" si="1"/>
        <v>-2552</v>
      </c>
    </row>
    <row r="22" spans="1:8">
      <c r="A22" s="28" t="s">
        <v>119</v>
      </c>
      <c r="B22" s="16">
        <v>1369</v>
      </c>
      <c r="C22" s="17">
        <v>43315</v>
      </c>
      <c r="D22" s="17">
        <v>43294</v>
      </c>
      <c r="E22" s="17"/>
      <c r="F22" s="17"/>
      <c r="G22" s="1">
        <f t="shared" si="0"/>
        <v>-21</v>
      </c>
      <c r="H22" s="16">
        <f t="shared" si="1"/>
        <v>-28749</v>
      </c>
    </row>
    <row r="23" spans="1:8">
      <c r="A23" s="28" t="s">
        <v>120</v>
      </c>
      <c r="B23" s="16">
        <v>175</v>
      </c>
      <c r="C23" s="17">
        <v>43320</v>
      </c>
      <c r="D23" s="17">
        <v>43294</v>
      </c>
      <c r="E23" s="17"/>
      <c r="F23" s="17"/>
      <c r="G23" s="1">
        <f t="shared" si="0"/>
        <v>-26</v>
      </c>
      <c r="H23" s="16">
        <f t="shared" si="1"/>
        <v>-4550</v>
      </c>
    </row>
    <row r="24" spans="1:8">
      <c r="A24" s="28" t="s">
        <v>121</v>
      </c>
      <c r="B24" s="16">
        <v>14.26</v>
      </c>
      <c r="C24" s="17">
        <v>43323</v>
      </c>
      <c r="D24" s="17">
        <v>43294</v>
      </c>
      <c r="E24" s="17"/>
      <c r="F24" s="17"/>
      <c r="G24" s="1">
        <f t="shared" si="0"/>
        <v>-29</v>
      </c>
      <c r="H24" s="16">
        <f t="shared" si="1"/>
        <v>-413.54</v>
      </c>
    </row>
    <row r="25" spans="1:8">
      <c r="A25" s="28" t="s">
        <v>122</v>
      </c>
      <c r="B25" s="16">
        <v>2165</v>
      </c>
      <c r="C25" s="17">
        <v>43314</v>
      </c>
      <c r="D25" s="17">
        <v>43294</v>
      </c>
      <c r="E25" s="17"/>
      <c r="F25" s="17"/>
      <c r="G25" s="1">
        <f t="shared" si="0"/>
        <v>-20</v>
      </c>
      <c r="H25" s="16">
        <f t="shared" si="1"/>
        <v>-43300</v>
      </c>
    </row>
    <row r="26" spans="1:8">
      <c r="A26" s="28" t="s">
        <v>123</v>
      </c>
      <c r="B26" s="16">
        <v>249.24</v>
      </c>
      <c r="C26" s="17">
        <v>43301</v>
      </c>
      <c r="D26" s="17">
        <v>43294</v>
      </c>
      <c r="E26" s="17"/>
      <c r="F26" s="17"/>
      <c r="G26" s="1">
        <f t="shared" si="0"/>
        <v>-7</v>
      </c>
      <c r="H26" s="16">
        <f t="shared" si="1"/>
        <v>-1744.68</v>
      </c>
    </row>
    <row r="27" spans="1:8">
      <c r="A27" s="28" t="s">
        <v>123</v>
      </c>
      <c r="B27" s="16">
        <v>19.989999999999998</v>
      </c>
      <c r="C27" s="17">
        <v>43301</v>
      </c>
      <c r="D27" s="17">
        <v>43294</v>
      </c>
      <c r="E27" s="17"/>
      <c r="F27" s="17"/>
      <c r="G27" s="1">
        <f t="shared" si="0"/>
        <v>-7</v>
      </c>
      <c r="H27" s="16">
        <f t="shared" si="1"/>
        <v>-139.92999999999998</v>
      </c>
    </row>
    <row r="28" spans="1:8">
      <c r="A28" s="28" t="s">
        <v>124</v>
      </c>
      <c r="B28" s="16">
        <v>342</v>
      </c>
      <c r="C28" s="17">
        <v>43282</v>
      </c>
      <c r="D28" s="17">
        <v>43315</v>
      </c>
      <c r="E28" s="17"/>
      <c r="F28" s="17"/>
      <c r="G28" s="1">
        <f t="shared" si="0"/>
        <v>33</v>
      </c>
      <c r="H28" s="16">
        <f t="shared" si="1"/>
        <v>11286</v>
      </c>
    </row>
    <row r="29" spans="1:8">
      <c r="A29" s="28" t="s">
        <v>125</v>
      </c>
      <c r="B29" s="16">
        <v>540</v>
      </c>
      <c r="C29" s="17">
        <v>43282</v>
      </c>
      <c r="D29" s="17">
        <v>43315</v>
      </c>
      <c r="E29" s="17"/>
      <c r="F29" s="17"/>
      <c r="G29" s="1">
        <f t="shared" si="0"/>
        <v>33</v>
      </c>
      <c r="H29" s="16">
        <f t="shared" si="1"/>
        <v>17820</v>
      </c>
    </row>
    <row r="30" spans="1:8">
      <c r="A30" s="28" t="s">
        <v>126</v>
      </c>
      <c r="B30" s="16">
        <v>150</v>
      </c>
      <c r="C30" s="17">
        <v>43348</v>
      </c>
      <c r="D30" s="17">
        <v>43340</v>
      </c>
      <c r="E30" s="17"/>
      <c r="F30" s="17"/>
      <c r="G30" s="1">
        <f t="shared" si="0"/>
        <v>-8</v>
      </c>
      <c r="H30" s="16">
        <f t="shared" si="1"/>
        <v>-1200</v>
      </c>
    </row>
    <row r="31" spans="1:8">
      <c r="A31" s="28" t="s">
        <v>127</v>
      </c>
      <c r="B31" s="16">
        <v>27.8</v>
      </c>
      <c r="C31" s="17">
        <v>43341</v>
      </c>
      <c r="D31" s="17">
        <v>43346</v>
      </c>
      <c r="E31" s="17"/>
      <c r="F31" s="17"/>
      <c r="G31" s="1">
        <f t="shared" si="0"/>
        <v>5</v>
      </c>
      <c r="H31" s="16">
        <f t="shared" si="1"/>
        <v>139</v>
      </c>
    </row>
    <row r="32" spans="1:8">
      <c r="A32" s="28" t="s">
        <v>128</v>
      </c>
      <c r="B32" s="16">
        <v>100</v>
      </c>
      <c r="C32" s="17">
        <v>43341</v>
      </c>
      <c r="D32" s="17">
        <v>43346</v>
      </c>
      <c r="E32" s="17"/>
      <c r="F32" s="17"/>
      <c r="G32" s="1">
        <f t="shared" si="0"/>
        <v>5</v>
      </c>
      <c r="H32" s="16">
        <f t="shared" si="1"/>
        <v>500</v>
      </c>
    </row>
    <row r="33" spans="1:8">
      <c r="A33" s="28" t="s">
        <v>127</v>
      </c>
      <c r="B33" s="16">
        <v>472.2</v>
      </c>
      <c r="C33" s="17">
        <v>43341</v>
      </c>
      <c r="D33" s="17">
        <v>43346</v>
      </c>
      <c r="E33" s="17"/>
      <c r="F33" s="17"/>
      <c r="G33" s="1">
        <f t="shared" si="0"/>
        <v>5</v>
      </c>
      <c r="H33" s="16">
        <f t="shared" si="1"/>
        <v>2361</v>
      </c>
    </row>
    <row r="34" spans="1:8">
      <c r="A34" s="28" t="s">
        <v>129</v>
      </c>
      <c r="B34" s="16">
        <v>264.79000000000002</v>
      </c>
      <c r="C34" s="17">
        <v>43425</v>
      </c>
      <c r="D34" s="17">
        <v>43346</v>
      </c>
      <c r="E34" s="17"/>
      <c r="F34" s="17"/>
      <c r="G34" s="1">
        <f t="shared" si="0"/>
        <v>-79</v>
      </c>
      <c r="H34" s="16">
        <f t="shared" si="1"/>
        <v>-20918.41</v>
      </c>
    </row>
    <row r="35" spans="1:8">
      <c r="A35" s="28" t="s">
        <v>130</v>
      </c>
      <c r="B35" s="16">
        <v>78.569999999999993</v>
      </c>
      <c r="C35" s="17">
        <v>43371</v>
      </c>
      <c r="D35" s="17">
        <v>43346</v>
      </c>
      <c r="E35" s="17"/>
      <c r="F35" s="17"/>
      <c r="G35" s="1">
        <f t="shared" si="0"/>
        <v>-25</v>
      </c>
      <c r="H35" s="16">
        <f t="shared" si="1"/>
        <v>-1964.2499999999998</v>
      </c>
    </row>
    <row r="36" spans="1:8">
      <c r="A36" s="28" t="s">
        <v>131</v>
      </c>
      <c r="B36" s="16">
        <v>55.9</v>
      </c>
      <c r="C36" s="17">
        <v>43371</v>
      </c>
      <c r="D36" s="17">
        <v>43346</v>
      </c>
      <c r="E36" s="17"/>
      <c r="F36" s="17"/>
      <c r="G36" s="1">
        <f t="shared" si="0"/>
        <v>-25</v>
      </c>
      <c r="H36" s="16">
        <f t="shared" si="1"/>
        <v>-1397.5</v>
      </c>
    </row>
    <row r="37" spans="1:8">
      <c r="A37" s="28" t="s">
        <v>132</v>
      </c>
      <c r="B37" s="16">
        <v>39.9</v>
      </c>
      <c r="C37" s="17">
        <v>43371</v>
      </c>
      <c r="D37" s="17">
        <v>43346</v>
      </c>
      <c r="E37" s="17"/>
      <c r="F37" s="17"/>
      <c r="G37" s="1">
        <f t="shared" si="0"/>
        <v>-25</v>
      </c>
      <c r="H37" s="16">
        <f t="shared" si="1"/>
        <v>-997.5</v>
      </c>
    </row>
    <row r="38" spans="1:8">
      <c r="A38" s="28" t="s">
        <v>133</v>
      </c>
      <c r="B38" s="16">
        <v>17.829999999999998</v>
      </c>
      <c r="C38" s="17">
        <v>43380</v>
      </c>
      <c r="D38" s="17">
        <v>43353</v>
      </c>
      <c r="E38" s="17"/>
      <c r="F38" s="17"/>
      <c r="G38" s="1">
        <f t="shared" si="0"/>
        <v>-27</v>
      </c>
      <c r="H38" s="16">
        <f t="shared" si="1"/>
        <v>-481.40999999999997</v>
      </c>
    </row>
    <row r="39" spans="1:8">
      <c r="A39" s="28" t="s">
        <v>134</v>
      </c>
      <c r="B39" s="16">
        <v>50.72</v>
      </c>
      <c r="C39" s="17">
        <v>43345</v>
      </c>
      <c r="D39" s="17">
        <v>43353</v>
      </c>
      <c r="E39" s="17"/>
      <c r="F39" s="17"/>
      <c r="G39" s="1">
        <f t="shared" si="0"/>
        <v>8</v>
      </c>
      <c r="H39" s="16">
        <f t="shared" si="1"/>
        <v>405.76</v>
      </c>
    </row>
    <row r="40" spans="1:8">
      <c r="A40" s="28" t="s">
        <v>135</v>
      </c>
      <c r="B40" s="16">
        <v>249</v>
      </c>
      <c r="C40" s="17">
        <v>43516</v>
      </c>
      <c r="D40" s="17">
        <v>43353</v>
      </c>
      <c r="E40" s="17"/>
      <c r="F40" s="17"/>
      <c r="G40" s="1">
        <f t="shared" si="0"/>
        <v>-163</v>
      </c>
      <c r="H40" s="16">
        <f t="shared" si="1"/>
        <v>-40587</v>
      </c>
    </row>
    <row r="41" spans="1:8">
      <c r="A41" s="28" t="s">
        <v>136</v>
      </c>
      <c r="B41" s="16">
        <v>140</v>
      </c>
      <c r="C41" s="17">
        <v>43379</v>
      </c>
      <c r="D41" s="17">
        <v>43356</v>
      </c>
      <c r="E41" s="17"/>
      <c r="F41" s="17"/>
      <c r="G41" s="1">
        <f t="shared" si="0"/>
        <v>-23</v>
      </c>
      <c r="H41" s="16">
        <f t="shared" si="1"/>
        <v>-3220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21766.549999999996</v>
      </c>
      <c r="C1">
        <f>COUNTA(A4:A203)</f>
        <v>20</v>
      </c>
      <c r="G1" s="20">
        <f>IF(B1&lt;&gt;0,H1/B1,0)</f>
        <v>-17.447862431115635</v>
      </c>
      <c r="H1" s="19">
        <f>SUM(H4:H195)</f>
        <v>-379779.76999999996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137</v>
      </c>
      <c r="B4" s="16">
        <v>269.20999999999998</v>
      </c>
      <c r="C4" s="17">
        <v>43386</v>
      </c>
      <c r="D4" s="17">
        <v>43409</v>
      </c>
      <c r="E4" s="17"/>
      <c r="F4" s="17"/>
      <c r="G4" s="1">
        <f>D4-C4-(F4-E4)</f>
        <v>23</v>
      </c>
      <c r="H4" s="16">
        <f>B4*G4</f>
        <v>6191.83</v>
      </c>
    </row>
    <row r="5" spans="1:8">
      <c r="A5" s="28" t="s">
        <v>138</v>
      </c>
      <c r="B5" s="16">
        <v>39.9</v>
      </c>
      <c r="C5" s="17">
        <v>43413</v>
      </c>
      <c r="D5" s="17">
        <v>43409</v>
      </c>
      <c r="E5" s="17"/>
      <c r="F5" s="17"/>
      <c r="G5" s="1">
        <f t="shared" ref="G5:G68" si="0">D5-C5-(F5-E5)</f>
        <v>-4</v>
      </c>
      <c r="H5" s="16">
        <f t="shared" ref="H5:H68" si="1">B5*G5</f>
        <v>-159.6</v>
      </c>
    </row>
    <row r="6" spans="1:8">
      <c r="A6" s="28" t="s">
        <v>139</v>
      </c>
      <c r="B6" s="16">
        <v>55.9</v>
      </c>
      <c r="C6" s="17">
        <v>43405</v>
      </c>
      <c r="D6" s="17">
        <v>43409</v>
      </c>
      <c r="E6" s="17"/>
      <c r="F6" s="17"/>
      <c r="G6" s="1">
        <f t="shared" si="0"/>
        <v>4</v>
      </c>
      <c r="H6" s="16">
        <f t="shared" si="1"/>
        <v>223.6</v>
      </c>
    </row>
    <row r="7" spans="1:8">
      <c r="A7" s="28" t="s">
        <v>140</v>
      </c>
      <c r="B7" s="16">
        <v>40.82</v>
      </c>
      <c r="C7" s="17">
        <v>43415</v>
      </c>
      <c r="D7" s="17">
        <v>43409</v>
      </c>
      <c r="E7" s="17"/>
      <c r="F7" s="17"/>
      <c r="G7" s="1">
        <f t="shared" si="0"/>
        <v>-6</v>
      </c>
      <c r="H7" s="16">
        <f t="shared" si="1"/>
        <v>-244.92000000000002</v>
      </c>
    </row>
    <row r="8" spans="1:8">
      <c r="A8" s="28" t="s">
        <v>141</v>
      </c>
      <c r="B8" s="16">
        <v>247.34</v>
      </c>
      <c r="C8" s="17">
        <v>43443</v>
      </c>
      <c r="D8" s="17">
        <v>43425</v>
      </c>
      <c r="E8" s="17"/>
      <c r="F8" s="17"/>
      <c r="G8" s="1">
        <f t="shared" si="0"/>
        <v>-18</v>
      </c>
      <c r="H8" s="16">
        <f t="shared" si="1"/>
        <v>-4452.12</v>
      </c>
    </row>
    <row r="9" spans="1:8">
      <c r="A9" s="28" t="s">
        <v>142</v>
      </c>
      <c r="B9" s="16">
        <v>5394.44</v>
      </c>
      <c r="C9" s="17">
        <v>43443</v>
      </c>
      <c r="D9" s="17">
        <v>43425</v>
      </c>
      <c r="E9" s="17"/>
      <c r="F9" s="17"/>
      <c r="G9" s="1">
        <f t="shared" si="0"/>
        <v>-18</v>
      </c>
      <c r="H9" s="16">
        <f t="shared" si="1"/>
        <v>-97099.92</v>
      </c>
    </row>
    <row r="10" spans="1:8">
      <c r="A10" s="28" t="s">
        <v>143</v>
      </c>
      <c r="B10" s="16">
        <v>247.34</v>
      </c>
      <c r="C10" s="17">
        <v>43443</v>
      </c>
      <c r="D10" s="17">
        <v>43425</v>
      </c>
      <c r="E10" s="17"/>
      <c r="F10" s="17"/>
      <c r="G10" s="1">
        <f t="shared" si="0"/>
        <v>-18</v>
      </c>
      <c r="H10" s="16">
        <f t="shared" si="1"/>
        <v>-4452.12</v>
      </c>
    </row>
    <row r="11" spans="1:8">
      <c r="A11" s="28" t="s">
        <v>144</v>
      </c>
      <c r="B11" s="16">
        <v>5394.44</v>
      </c>
      <c r="C11" s="17">
        <v>43434</v>
      </c>
      <c r="D11" s="17">
        <v>43425</v>
      </c>
      <c r="E11" s="17"/>
      <c r="F11" s="17"/>
      <c r="G11" s="1">
        <f t="shared" si="0"/>
        <v>-9</v>
      </c>
      <c r="H11" s="16">
        <f t="shared" si="1"/>
        <v>-48549.96</v>
      </c>
    </row>
    <row r="12" spans="1:8">
      <c r="A12" s="28" t="s">
        <v>145</v>
      </c>
      <c r="B12" s="16">
        <v>136.36000000000001</v>
      </c>
      <c r="C12" s="17">
        <v>43460</v>
      </c>
      <c r="D12" s="17">
        <v>43451</v>
      </c>
      <c r="E12" s="17"/>
      <c r="F12" s="17"/>
      <c r="G12" s="1">
        <f t="shared" si="0"/>
        <v>-9</v>
      </c>
      <c r="H12" s="16">
        <f t="shared" si="1"/>
        <v>-1227.2400000000002</v>
      </c>
    </row>
    <row r="13" spans="1:8">
      <c r="A13" s="28" t="s">
        <v>146</v>
      </c>
      <c r="B13" s="16">
        <v>989.09</v>
      </c>
      <c r="C13" s="17">
        <v>43474</v>
      </c>
      <c r="D13" s="17">
        <v>43451</v>
      </c>
      <c r="E13" s="17"/>
      <c r="F13" s="17"/>
      <c r="G13" s="1">
        <f t="shared" si="0"/>
        <v>-23</v>
      </c>
      <c r="H13" s="16">
        <f t="shared" si="1"/>
        <v>-22749.07</v>
      </c>
    </row>
    <row r="14" spans="1:8">
      <c r="A14" s="28" t="s">
        <v>147</v>
      </c>
      <c r="B14" s="16">
        <v>958.18</v>
      </c>
      <c r="C14" s="17">
        <v>43478</v>
      </c>
      <c r="D14" s="17">
        <v>43451</v>
      </c>
      <c r="E14" s="17"/>
      <c r="F14" s="17"/>
      <c r="G14" s="1">
        <f t="shared" si="0"/>
        <v>-27</v>
      </c>
      <c r="H14" s="16">
        <f t="shared" si="1"/>
        <v>-25870.859999999997</v>
      </c>
    </row>
    <row r="15" spans="1:8">
      <c r="A15" s="28" t="s">
        <v>148</v>
      </c>
      <c r="B15" s="16">
        <v>530</v>
      </c>
      <c r="C15" s="17">
        <v>43474</v>
      </c>
      <c r="D15" s="17">
        <v>43451</v>
      </c>
      <c r="E15" s="17"/>
      <c r="F15" s="17"/>
      <c r="G15" s="1">
        <f t="shared" si="0"/>
        <v>-23</v>
      </c>
      <c r="H15" s="16">
        <f t="shared" si="1"/>
        <v>-12190</v>
      </c>
    </row>
    <row r="16" spans="1:8">
      <c r="A16" s="28" t="s">
        <v>149</v>
      </c>
      <c r="B16" s="16">
        <v>131.5</v>
      </c>
      <c r="C16" s="17">
        <v>43474</v>
      </c>
      <c r="D16" s="17">
        <v>43451</v>
      </c>
      <c r="E16" s="17"/>
      <c r="F16" s="17"/>
      <c r="G16" s="1">
        <f t="shared" si="0"/>
        <v>-23</v>
      </c>
      <c r="H16" s="16">
        <f t="shared" si="1"/>
        <v>-3024.5</v>
      </c>
    </row>
    <row r="17" spans="1:8">
      <c r="A17" s="28" t="s">
        <v>150</v>
      </c>
      <c r="B17" s="16">
        <v>774</v>
      </c>
      <c r="C17" s="17">
        <v>43464</v>
      </c>
      <c r="D17" s="17">
        <v>43451</v>
      </c>
      <c r="E17" s="17"/>
      <c r="F17" s="17"/>
      <c r="G17" s="1">
        <f t="shared" si="0"/>
        <v>-13</v>
      </c>
      <c r="H17" s="16">
        <f t="shared" si="1"/>
        <v>-10062</v>
      </c>
    </row>
    <row r="18" spans="1:8">
      <c r="A18" s="28" t="s">
        <v>151</v>
      </c>
      <c r="B18" s="16">
        <v>247.34</v>
      </c>
      <c r="C18" s="17">
        <v>43474</v>
      </c>
      <c r="D18" s="17">
        <v>43451</v>
      </c>
      <c r="E18" s="17"/>
      <c r="F18" s="17"/>
      <c r="G18" s="1">
        <f t="shared" si="0"/>
        <v>-23</v>
      </c>
      <c r="H18" s="16">
        <f t="shared" si="1"/>
        <v>-5688.82</v>
      </c>
    </row>
    <row r="19" spans="1:8">
      <c r="A19" s="28" t="s">
        <v>152</v>
      </c>
      <c r="B19" s="16">
        <v>5394.44</v>
      </c>
      <c r="C19" s="17">
        <v>43474</v>
      </c>
      <c r="D19" s="17">
        <v>43451</v>
      </c>
      <c r="E19" s="17"/>
      <c r="F19" s="17"/>
      <c r="G19" s="1">
        <f t="shared" si="0"/>
        <v>-23</v>
      </c>
      <c r="H19" s="16">
        <f t="shared" si="1"/>
        <v>-124072.12</v>
      </c>
    </row>
    <row r="20" spans="1:8">
      <c r="A20" s="28" t="s">
        <v>153</v>
      </c>
      <c r="B20" s="16">
        <v>184.55</v>
      </c>
      <c r="C20" s="17">
        <v>43481</v>
      </c>
      <c r="D20" s="17">
        <v>43451</v>
      </c>
      <c r="E20" s="17"/>
      <c r="F20" s="17"/>
      <c r="G20" s="1">
        <f t="shared" si="0"/>
        <v>-30</v>
      </c>
      <c r="H20" s="16">
        <f t="shared" si="1"/>
        <v>-5536.5</v>
      </c>
    </row>
    <row r="21" spans="1:8">
      <c r="A21" s="28" t="s">
        <v>154</v>
      </c>
      <c r="B21" s="16">
        <v>76</v>
      </c>
      <c r="C21" s="17">
        <v>43481</v>
      </c>
      <c r="D21" s="17">
        <v>43453</v>
      </c>
      <c r="E21" s="17"/>
      <c r="F21" s="17"/>
      <c r="G21" s="1">
        <f t="shared" si="0"/>
        <v>-28</v>
      </c>
      <c r="H21" s="16">
        <f t="shared" si="1"/>
        <v>-2128</v>
      </c>
    </row>
    <row r="22" spans="1:8">
      <c r="A22" s="28" t="s">
        <v>155</v>
      </c>
      <c r="B22" s="16">
        <v>327.85</v>
      </c>
      <c r="C22" s="17">
        <v>43482</v>
      </c>
      <c r="D22" s="17">
        <v>43453</v>
      </c>
      <c r="E22" s="17"/>
      <c r="F22" s="17"/>
      <c r="G22" s="1">
        <f t="shared" si="0"/>
        <v>-29</v>
      </c>
      <c r="H22" s="16">
        <f t="shared" si="1"/>
        <v>-9507.6500000000015</v>
      </c>
    </row>
    <row r="23" spans="1:8">
      <c r="A23" s="28" t="s">
        <v>156</v>
      </c>
      <c r="B23" s="16">
        <v>327.85</v>
      </c>
      <c r="C23" s="17">
        <v>43481</v>
      </c>
      <c r="D23" s="17">
        <v>43453</v>
      </c>
      <c r="E23" s="17"/>
      <c r="F23" s="17"/>
      <c r="G23" s="1">
        <f t="shared" si="0"/>
        <v>-28</v>
      </c>
      <c r="H23" s="16">
        <f t="shared" si="1"/>
        <v>-9179.8000000000011</v>
      </c>
    </row>
    <row r="24" spans="1:8">
      <c r="A24" s="28"/>
      <c r="B24" s="16"/>
      <c r="C24" s="17"/>
      <c r="D24" s="17"/>
      <c r="E24" s="17"/>
      <c r="F24" s="17"/>
      <c r="G24" s="1">
        <f t="shared" si="0"/>
        <v>0</v>
      </c>
      <c r="H24" s="16">
        <f t="shared" si="1"/>
        <v>0</v>
      </c>
    </row>
    <row r="25" spans="1:8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2019-01-23T11:43:13Z</dcterms:modified>
</cp:coreProperties>
</file>