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goz\Downloads\"/>
    </mc:Choice>
  </mc:AlternateContent>
  <xr:revisionPtr revIDLastSave="0" documentId="13_ncr:1_{0DF55286-7073-4B08-94F8-EB064ACBEC0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<sst xmlns="http://schemas.openxmlformats.org/spreadsheetml/2006/main" count="116" uniqueCount="88">
  <si>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</si>
  <si>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</si>
  <si>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</si>
  <si>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</si>
  <si>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</si>
  <si>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</si>
  <si>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</si>
  <si>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</si>
  <si>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</si>
  <si>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</si>
  <si>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</si>
  <si>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</si>
  <si>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</si>
  <si>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</si>
  <si>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</si>
  <si>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</si>
  <si>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</si>
  <si>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</si>
  <si>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</si>
  <si>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</si>
  <si>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</si>
  <si>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- Viale A. Ruspoli, 80 - C.F. 97197210582 C.M. RMIC841006</t>
  </si>
  <si>
    <t>2024</t>
  </si>
  <si>
    <t>1023301087 del 06/12/2023</t>
  </si>
  <si>
    <t>617/PA del 11/12/2023</t>
  </si>
  <si>
    <t>000000000394 del 23/01/2024</t>
  </si>
  <si>
    <t>88/00 del 31/01/2024</t>
  </si>
  <si>
    <t>6694/EL del 14/02/2024</t>
  </si>
  <si>
    <t>1024003746 del 12/01/2024</t>
  </si>
  <si>
    <t>1024030266 del 05/02/2024</t>
  </si>
  <si>
    <t>240282896 del 02/02/2024</t>
  </si>
  <si>
    <t>240272713 del 02/02/2024</t>
  </si>
  <si>
    <t>239 del 07/11/2023</t>
  </si>
  <si>
    <t>57/PA del 30/01/2024</t>
  </si>
  <si>
    <t>FVED296 del 01/02/2024</t>
  </si>
  <si>
    <t>138 del 06/02/2024</t>
  </si>
  <si>
    <t>V3-2430 del 06/02/2024</t>
  </si>
  <si>
    <t>FPA 1/24 del 21/02/2024</t>
  </si>
  <si>
    <t>2337/FVISE del 01/02/2024</t>
  </si>
  <si>
    <t>FPA 2/24 del 27/02/2024</t>
  </si>
  <si>
    <t>28/ 2024 del 27/02/2024</t>
  </si>
  <si>
    <t>35/ 2024 del 07/03/2024</t>
  </si>
  <si>
    <t>1024059220 del 06/03/2024</t>
  </si>
  <si>
    <t>175 del 07/03/2024</t>
  </si>
  <si>
    <t>142 del 10/04/2024</t>
  </si>
  <si>
    <t>156/C del 14/03/2024</t>
  </si>
  <si>
    <t>1024089369 del 04/04/2024</t>
  </si>
  <si>
    <t>240568128 del 02/04/2024</t>
  </si>
  <si>
    <t>240594538 del 02/04/2024</t>
  </si>
  <si>
    <t>158/PA del 11/03/2024</t>
  </si>
  <si>
    <t>12/FPA del 23/03/2024</t>
  </si>
  <si>
    <t>156 del 18/04/2024</t>
  </si>
  <si>
    <t>239/PA del 29/04/2024</t>
  </si>
  <si>
    <t>242/PA del 29/04/2024</t>
  </si>
  <si>
    <t>V3-7651 del 17/04/2024</t>
  </si>
  <si>
    <t>312 del 23/05/2024</t>
  </si>
  <si>
    <t>01795/24 del 14/05/2024</t>
  </si>
  <si>
    <t>1114/A/2024 del 16/04/2024</t>
  </si>
  <si>
    <t>49 del 14/05/2024</t>
  </si>
  <si>
    <t>52 del 14/05/2024</t>
  </si>
  <si>
    <t>115 V del 23/05/2024</t>
  </si>
  <si>
    <t>15/FE del 30/05/2024</t>
  </si>
  <si>
    <t>230 del 30/05/2024</t>
  </si>
  <si>
    <t>1024119402 del 03/05/2024</t>
  </si>
  <si>
    <t>1024145659 del 06/06/2024</t>
  </si>
  <si>
    <t>324/PA del 10/06/2024</t>
  </si>
  <si>
    <t>240876551 del 02/06/2024</t>
  </si>
  <si>
    <t>240867574 del 02/06/2024</t>
  </si>
  <si>
    <t>519 del 21/06/2024</t>
  </si>
  <si>
    <t>996 del 03/07/2024</t>
  </si>
  <si>
    <t>011-067382 del 09/07/2024</t>
  </si>
  <si>
    <t>011-006704 del 09/07/2024</t>
  </si>
  <si>
    <t>011-061344 del 21/06/2024</t>
  </si>
  <si>
    <t>1024178926 del 08/07/2024</t>
  </si>
  <si>
    <t>FPA 3/24 del 23/07/2024</t>
  </si>
  <si>
    <t>17/FPA del 21/06/2024</t>
  </si>
  <si>
    <t>FPA 2/24 del 23/07/2024</t>
  </si>
  <si>
    <t>392/PA del 29/07/2024</t>
  </si>
  <si>
    <t>1024199763 del 05/08/2024</t>
  </si>
  <si>
    <t>1024220433 del 03/09/2024</t>
  </si>
  <si>
    <t>345/T/2024 del 28/08/2024</t>
  </si>
  <si>
    <t>452/PA del 09/09/2024</t>
  </si>
  <si>
    <t>3115/FVIFO del 06/09/2024</t>
  </si>
  <si>
    <t>1300 del 16/09/2024</t>
  </si>
  <si>
    <t>24H0300608 del 02/08/2024</t>
  </si>
  <si>
    <t>689 del 25/11/2024</t>
  </si>
  <si>
    <t>567/PA del 27/11/2024</t>
  </si>
  <si>
    <t>9782/FVIAC del 27/11/2024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</si>
</sst>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3" t="s">
        <v>1</v>
      </c>
      <c r="B7" s="34"/>
      <c r="C7" s="34"/>
      <c r="D7" s="34"/>
      <c r="E7" s="34"/>
      <c r="F7" s="35"/>
    </row>
    <row r="8" spans="1:9" ht="30.75" customHeight="1" x14ac:dyDescent="0.25">
      <c r="A8" s="42" t="s">
        <v>0</v>
      </c>
      <c r="B8" s="43"/>
      <c r="C8" s="44" t="s">
        <v>5</v>
      </c>
      <c r="D8" s="43"/>
      <c r="E8" s="45" t="s">
        <v>11</v>
      </c>
      <c r="F8" s="46"/>
    </row>
    <row r="9" spans="1:9" ht="29.25" customHeight="1" thickBot="1" x14ac:dyDescent="0.3">
      <c r="A9" s="36">
        <f>SUM(B13:B16)</f>
        <v>69</v>
      </c>
      <c r="B9" s="32"/>
      <c r="C9" s="31">
        <f>SUM(C13:C16)</f>
        <v>52779.009999999995</v>
      </c>
      <c r="D9" s="32"/>
      <c r="E9" s="37">
        <f>('Trimestre 1'!H1+'Trimestre 2'!H1+'Trimestre 3'!H1+'Trimestre 4'!H1)/C9</f>
        <v>-18.6699642528346</v>
      </c>
      <c r="F9" s="38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39" t="s">
        <v>2</v>
      </c>
      <c r="B11" s="40"/>
      <c r="C11" s="40"/>
      <c r="D11" s="40"/>
      <c r="E11" s="40"/>
      <c r="F11" s="41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22</v>
      </c>
      <c r="C13" s="26">
        <f>'Trimestre 1'!B1</f>
        <v>18237.300000000003</v>
      </c>
      <c r="D13" s="26">
        <f>'Trimestre 1'!G1</f>
        <v>-15.86838896108525</v>
      </c>
      <c r="E13" s="26">
        <v>90078.29</v>
      </c>
      <c r="F13" s="30">
        <v>29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24</v>
      </c>
      <c r="C14" s="26">
        <f>'Trimestre 2'!B1</f>
        <v>15117.899999999998</v>
      </c>
      <c r="D14" s="26">
        <f>'Trimestre 2'!G1</f>
        <v>-16.146023587932188</v>
      </c>
      <c r="E14" s="26">
        <v>85488.06</v>
      </c>
      <c r="F14" s="30">
        <v>30</v>
      </c>
    </row>
    <row r="15" spans="1:9" ht="22.5" customHeight="1" x14ac:dyDescent="0.25">
      <c r="A15" s="25" t="s">
        <v>15</v>
      </c>
      <c r="B15" s="14">
        <f>'Trimestre 3'!C1</f>
        <v>19</v>
      </c>
      <c r="C15" s="26">
        <f>'Trimestre 3'!B1</f>
        <v>13472.909999999998</v>
      </c>
      <c r="D15" s="26">
        <f>'Trimestre 3'!G1</f>
        <v>-21.858892399637497</v>
      </c>
      <c r="E15" s="26">
        <v>102371.17</v>
      </c>
      <c r="F15" s="30">
        <v>28</v>
      </c>
    </row>
    <row r="16" spans="1:9" ht="21.75" customHeight="1" x14ac:dyDescent="0.25">
      <c r="A16" s="25" t="s">
        <v>16</v>
      </c>
      <c r="B16" s="14">
        <f>'Trimestre 4'!C1</f>
        <v>4</v>
      </c>
      <c r="C16" s="26">
        <f>'Trimestre 4'!B1</f>
        <v>5950.9</v>
      </c>
      <c r="D16" s="26">
        <f>'Trimestre 4'!G1</f>
        <v>-26.447898637180931</v>
      </c>
      <c r="E16" s="26">
        <v>118369.47</v>
      </c>
      <c r="F16" s="30">
        <v>28</v>
      </c>
    </row>
  </sheetData>
  <sheetProtection algorithmName="SHA-512" hashValue="Bq8/mde7y6O9GslnLAQysYDMskJkLKUy1uOxDQO6KvFwIYbSfhZnZ7TqLkF9IT/CrxogQ1p5YSUuj1Wd8aJ3nQ==" saltValue="TeVvU9zzIRkXMUT73Xed5A==" spinCount="100000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18237.300000000003</v>
      </c>
      <c r="C1">
        <f>COUNTA(A4:A203)</f>
        <v>22</v>
      </c>
      <c r="G1" s="13">
        <f>IF(B1&lt;&gt;0,H1/B1,0)</f>
        <v>-15.86838896108525</v>
      </c>
      <c r="H1" s="12">
        <f>SUM(H4:H195)</f>
        <v>-289396.57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23</v>
      </c>
      <c r="B4" s="9">
        <v>41.66</v>
      </c>
      <c r="C4" s="10">
        <v>45297</v>
      </c>
      <c r="D4" s="10">
        <v>45308</v>
      </c>
      <c r="E4" s="10"/>
      <c r="F4" s="10"/>
      <c r="G4" s="1">
        <f>D4-C4-(F4-E4)</f>
        <v>11</v>
      </c>
      <c r="H4" s="9">
        <f>B4*G4</f>
        <v>458.26</v>
      </c>
    </row>
    <row r="5" spans="1:8" x14ac:dyDescent="0.25">
      <c r="A5" s="16" t="s">
        <v>24</v>
      </c>
      <c r="B5" s="9">
        <v>279</v>
      </c>
      <c r="C5" s="10">
        <v>45304</v>
      </c>
      <c r="D5" s="10">
        <v>45308</v>
      </c>
      <c r="E5" s="10"/>
      <c r="F5" s="10"/>
      <c r="G5" s="1">
        <f t="shared" ref="G5:G68" si="0">D5-C5-(F5-E5)</f>
        <v>4</v>
      </c>
      <c r="H5" s="9">
        <f t="shared" ref="H5:H68" si="1">B5*G5</f>
        <v>1116</v>
      </c>
    </row>
    <row r="6" spans="1:8" x14ac:dyDescent="0.25">
      <c r="A6" s="16" t="s">
        <v>25</v>
      </c>
      <c r="B6" s="9">
        <v>3806</v>
      </c>
      <c r="C6" s="10">
        <v>45347</v>
      </c>
      <c r="D6" s="10">
        <v>45331</v>
      </c>
      <c r="E6" s="10"/>
      <c r="F6" s="10"/>
      <c r="G6" s="1">
        <f t="shared" si="0"/>
        <v>-16</v>
      </c>
      <c r="H6" s="9">
        <f t="shared" si="1"/>
        <v>-60896</v>
      </c>
    </row>
    <row r="7" spans="1:8" x14ac:dyDescent="0.25">
      <c r="A7" s="16" t="s">
        <v>26</v>
      </c>
      <c r="B7" s="9">
        <v>2050</v>
      </c>
      <c r="C7" s="10">
        <v>45357</v>
      </c>
      <c r="D7" s="10">
        <v>45331</v>
      </c>
      <c r="E7" s="10"/>
      <c r="F7" s="10"/>
      <c r="G7" s="1">
        <f t="shared" si="0"/>
        <v>-26</v>
      </c>
      <c r="H7" s="9">
        <f t="shared" si="1"/>
        <v>-53300</v>
      </c>
    </row>
    <row r="8" spans="1:8" x14ac:dyDescent="0.25">
      <c r="A8" s="16" t="s">
        <v>27</v>
      </c>
      <c r="B8" s="9">
        <v>1119</v>
      </c>
      <c r="C8" s="10">
        <v>45368</v>
      </c>
      <c r="D8" s="10">
        <v>45336</v>
      </c>
      <c r="E8" s="10"/>
      <c r="F8" s="10"/>
      <c r="G8" s="1">
        <f t="shared" si="0"/>
        <v>-32</v>
      </c>
      <c r="H8" s="9">
        <f t="shared" si="1"/>
        <v>-35808</v>
      </c>
    </row>
    <row r="9" spans="1:8" x14ac:dyDescent="0.25">
      <c r="A9" s="16" t="s">
        <v>28</v>
      </c>
      <c r="B9" s="9">
        <v>32.06</v>
      </c>
      <c r="C9" s="10">
        <v>45336</v>
      </c>
      <c r="D9" s="10">
        <v>45338</v>
      </c>
      <c r="E9" s="10"/>
      <c r="F9" s="10"/>
      <c r="G9" s="1">
        <f t="shared" si="0"/>
        <v>2</v>
      </c>
      <c r="H9" s="9">
        <f t="shared" si="1"/>
        <v>64.12</v>
      </c>
    </row>
    <row r="10" spans="1:8" x14ac:dyDescent="0.25">
      <c r="A10" s="16" t="s">
        <v>29</v>
      </c>
      <c r="B10" s="9">
        <v>166.88</v>
      </c>
      <c r="C10" s="10">
        <v>45366</v>
      </c>
      <c r="D10" s="10">
        <v>45338</v>
      </c>
      <c r="E10" s="10"/>
      <c r="F10" s="10"/>
      <c r="G10" s="1">
        <f t="shared" si="0"/>
        <v>-28</v>
      </c>
      <c r="H10" s="9">
        <f t="shared" si="1"/>
        <v>-4672.6400000000003</v>
      </c>
    </row>
    <row r="11" spans="1:8" x14ac:dyDescent="0.25">
      <c r="A11" s="16" t="s">
        <v>30</v>
      </c>
      <c r="B11" s="9">
        <v>59.9</v>
      </c>
      <c r="C11" s="10">
        <v>45358</v>
      </c>
      <c r="D11" s="10">
        <v>45338</v>
      </c>
      <c r="E11" s="10"/>
      <c r="F11" s="10"/>
      <c r="G11" s="1">
        <f t="shared" si="0"/>
        <v>-20</v>
      </c>
      <c r="H11" s="9">
        <f t="shared" si="1"/>
        <v>-1198</v>
      </c>
    </row>
    <row r="12" spans="1:8" x14ac:dyDescent="0.25">
      <c r="A12" s="16" t="s">
        <v>31</v>
      </c>
      <c r="B12" s="9">
        <v>59.9</v>
      </c>
      <c r="C12" s="10">
        <v>45366</v>
      </c>
      <c r="D12" s="10">
        <v>45338</v>
      </c>
      <c r="E12" s="10"/>
      <c r="F12" s="10"/>
      <c r="G12" s="1">
        <f t="shared" si="0"/>
        <v>-28</v>
      </c>
      <c r="H12" s="9">
        <f t="shared" si="1"/>
        <v>-1677.2</v>
      </c>
    </row>
    <row r="13" spans="1:8" x14ac:dyDescent="0.25">
      <c r="A13" s="16" t="s">
        <v>32</v>
      </c>
      <c r="B13" s="9">
        <v>956</v>
      </c>
      <c r="C13" s="10">
        <v>45269</v>
      </c>
      <c r="D13" s="10">
        <v>45338</v>
      </c>
      <c r="E13" s="10"/>
      <c r="F13" s="10"/>
      <c r="G13" s="1">
        <f t="shared" si="0"/>
        <v>69</v>
      </c>
      <c r="H13" s="9">
        <f t="shared" si="1"/>
        <v>65964</v>
      </c>
    </row>
    <row r="14" spans="1:8" x14ac:dyDescent="0.25">
      <c r="A14" s="16" t="s">
        <v>33</v>
      </c>
      <c r="B14" s="9">
        <v>265</v>
      </c>
      <c r="C14" s="10">
        <v>45353</v>
      </c>
      <c r="D14" s="10">
        <v>45348</v>
      </c>
      <c r="E14" s="10"/>
      <c r="F14" s="10"/>
      <c r="G14" s="1">
        <f t="shared" si="0"/>
        <v>-5</v>
      </c>
      <c r="H14" s="9">
        <f t="shared" si="1"/>
        <v>-1325</v>
      </c>
    </row>
    <row r="15" spans="1:8" x14ac:dyDescent="0.25">
      <c r="A15" s="16" t="s">
        <v>34</v>
      </c>
      <c r="B15" s="9">
        <v>134.9</v>
      </c>
      <c r="C15" s="10">
        <v>45357</v>
      </c>
      <c r="D15" s="10">
        <v>45348</v>
      </c>
      <c r="E15" s="10"/>
      <c r="F15" s="10"/>
      <c r="G15" s="1">
        <f t="shared" si="0"/>
        <v>-9</v>
      </c>
      <c r="H15" s="9">
        <f t="shared" si="1"/>
        <v>-1214.0999999999999</v>
      </c>
    </row>
    <row r="16" spans="1:8" x14ac:dyDescent="0.25">
      <c r="A16" s="16" t="s">
        <v>35</v>
      </c>
      <c r="B16" s="9">
        <v>1181.82</v>
      </c>
      <c r="C16" s="10">
        <v>45366</v>
      </c>
      <c r="D16" s="10">
        <v>45348</v>
      </c>
      <c r="E16" s="10"/>
      <c r="F16" s="10"/>
      <c r="G16" s="1">
        <f t="shared" si="0"/>
        <v>-18</v>
      </c>
      <c r="H16" s="9">
        <f t="shared" si="1"/>
        <v>-21272.76</v>
      </c>
    </row>
    <row r="17" spans="1:8" x14ac:dyDescent="0.25">
      <c r="A17" s="16" t="s">
        <v>36</v>
      </c>
      <c r="B17" s="9">
        <v>2795.62</v>
      </c>
      <c r="C17" s="10">
        <v>45366</v>
      </c>
      <c r="D17" s="10">
        <v>45348</v>
      </c>
      <c r="E17" s="10"/>
      <c r="F17" s="10"/>
      <c r="G17" s="1">
        <f t="shared" si="0"/>
        <v>-18</v>
      </c>
      <c r="H17" s="9">
        <f t="shared" si="1"/>
        <v>-50321.16</v>
      </c>
    </row>
    <row r="18" spans="1:8" x14ac:dyDescent="0.25">
      <c r="A18" s="16" t="s">
        <v>37</v>
      </c>
      <c r="B18" s="9">
        <v>3340.27</v>
      </c>
      <c r="C18" s="10">
        <v>45374</v>
      </c>
      <c r="D18" s="10">
        <v>45348</v>
      </c>
      <c r="E18" s="10"/>
      <c r="F18" s="10"/>
      <c r="G18" s="1">
        <f t="shared" si="0"/>
        <v>-26</v>
      </c>
      <c r="H18" s="9">
        <f t="shared" si="1"/>
        <v>-86847.02</v>
      </c>
    </row>
    <row r="19" spans="1:8" x14ac:dyDescent="0.25">
      <c r="A19" s="16" t="s">
        <v>38</v>
      </c>
      <c r="B19" s="9">
        <v>545.9</v>
      </c>
      <c r="C19" s="10">
        <v>45366</v>
      </c>
      <c r="D19" s="10">
        <v>45348</v>
      </c>
      <c r="E19" s="10"/>
      <c r="F19" s="10"/>
      <c r="G19" s="1">
        <f t="shared" si="0"/>
        <v>-18</v>
      </c>
      <c r="H19" s="9">
        <f t="shared" si="1"/>
        <v>-9826.2000000000007</v>
      </c>
    </row>
    <row r="20" spans="1:8" x14ac:dyDescent="0.25">
      <c r="A20" s="16" t="s">
        <v>39</v>
      </c>
      <c r="B20" s="9">
        <v>500</v>
      </c>
      <c r="C20" s="10">
        <v>45380</v>
      </c>
      <c r="D20" s="10">
        <v>45364</v>
      </c>
      <c r="E20" s="10"/>
      <c r="F20" s="10"/>
      <c r="G20" s="1">
        <f t="shared" si="0"/>
        <v>-16</v>
      </c>
      <c r="H20" s="9">
        <f t="shared" si="1"/>
        <v>-8000</v>
      </c>
    </row>
    <row r="21" spans="1:8" x14ac:dyDescent="0.25">
      <c r="A21" s="16" t="s">
        <v>40</v>
      </c>
      <c r="B21" s="9">
        <v>413.44</v>
      </c>
      <c r="C21" s="10">
        <v>45380</v>
      </c>
      <c r="D21" s="10">
        <v>45364</v>
      </c>
      <c r="E21" s="10"/>
      <c r="F21" s="10"/>
      <c r="G21" s="1">
        <f t="shared" si="0"/>
        <v>-16</v>
      </c>
      <c r="H21" s="9">
        <f t="shared" si="1"/>
        <v>-6615.04</v>
      </c>
    </row>
    <row r="22" spans="1:8" x14ac:dyDescent="0.25">
      <c r="A22" s="16" t="s">
        <v>41</v>
      </c>
      <c r="B22" s="9">
        <v>31.38</v>
      </c>
      <c r="C22" s="10">
        <v>45389</v>
      </c>
      <c r="D22" s="10">
        <v>45364</v>
      </c>
      <c r="E22" s="10"/>
      <c r="F22" s="10"/>
      <c r="G22" s="1">
        <f t="shared" si="0"/>
        <v>-25</v>
      </c>
      <c r="H22" s="9">
        <f t="shared" si="1"/>
        <v>-784.5</v>
      </c>
    </row>
    <row r="23" spans="1:8" x14ac:dyDescent="0.25">
      <c r="A23" s="16" t="s">
        <v>42</v>
      </c>
      <c r="B23" s="9">
        <v>59.4</v>
      </c>
      <c r="C23" s="10">
        <v>45393</v>
      </c>
      <c r="D23" s="10">
        <v>45364</v>
      </c>
      <c r="E23" s="10"/>
      <c r="F23" s="10"/>
      <c r="G23" s="1">
        <f t="shared" si="0"/>
        <v>-29</v>
      </c>
      <c r="H23" s="9">
        <f t="shared" si="1"/>
        <v>-1722.6</v>
      </c>
    </row>
    <row r="24" spans="1:8" x14ac:dyDescent="0.25">
      <c r="A24" s="16" t="s">
        <v>42</v>
      </c>
      <c r="B24" s="9">
        <v>341.97</v>
      </c>
      <c r="C24" s="10">
        <v>45393</v>
      </c>
      <c r="D24" s="10">
        <v>45364</v>
      </c>
      <c r="E24" s="10"/>
      <c r="F24" s="10"/>
      <c r="G24" s="1">
        <f t="shared" si="0"/>
        <v>-29</v>
      </c>
      <c r="H24" s="9">
        <f t="shared" si="1"/>
        <v>-9917.1299999999992</v>
      </c>
    </row>
    <row r="25" spans="1:8" x14ac:dyDescent="0.25">
      <c r="A25" s="16" t="s">
        <v>43</v>
      </c>
      <c r="B25" s="9">
        <v>57.2</v>
      </c>
      <c r="C25" s="10">
        <v>45393</v>
      </c>
      <c r="D25" s="10">
        <v>45365</v>
      </c>
      <c r="E25" s="10"/>
      <c r="F25" s="10"/>
      <c r="G25" s="1">
        <f t="shared" si="0"/>
        <v>-28</v>
      </c>
      <c r="H25" s="9">
        <f t="shared" si="1"/>
        <v>-1601.6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ZW7Eg88fthenJW1WsuY3GRnBiiJdOe72n2lNc7f6SUxlC79kcPgJJcVcWPyR7r6yAppE0YNIUg9jmdnH//i89Q==" saltValue="1pD4Ey0awQWABYdfhElP2w==" spinCount="100000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15117.899999999998</v>
      </c>
      <c r="C1">
        <f>COUNTA(A4:A203)</f>
        <v>24</v>
      </c>
      <c r="G1" s="13">
        <f>IF(B1&lt;&gt;0,H1/B1,0)</f>
        <v>-16.146023587932188</v>
      </c>
      <c r="H1" s="12">
        <f>SUM(H4:H195)</f>
        <v>-244093.97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44</v>
      </c>
      <c r="B4" s="9">
        <v>1090.9100000000001</v>
      </c>
      <c r="C4" s="10">
        <v>45424</v>
      </c>
      <c r="D4" s="10">
        <v>45397</v>
      </c>
      <c r="E4" s="10"/>
      <c r="F4" s="10"/>
      <c r="G4" s="1">
        <f>D4-C4-(F4-E4)</f>
        <v>-27</v>
      </c>
      <c r="H4" s="9">
        <f>B4*G4</f>
        <v>-29454.57</v>
      </c>
    </row>
    <row r="5" spans="1:8" x14ac:dyDescent="0.25">
      <c r="A5" s="16" t="s">
        <v>45</v>
      </c>
      <c r="B5" s="9">
        <v>1150</v>
      </c>
      <c r="C5" s="10">
        <v>45408</v>
      </c>
      <c r="D5" s="10">
        <v>45397</v>
      </c>
      <c r="E5" s="10"/>
      <c r="F5" s="10"/>
      <c r="G5" s="1">
        <f t="shared" ref="G5:G68" si="0">D5-C5-(F5-E5)</f>
        <v>-11</v>
      </c>
      <c r="H5" s="9">
        <f t="shared" ref="H5:H68" si="1">B5*G5</f>
        <v>-12650</v>
      </c>
    </row>
    <row r="6" spans="1:8" x14ac:dyDescent="0.25">
      <c r="A6" s="16" t="s">
        <v>46</v>
      </c>
      <c r="B6" s="9">
        <v>114.25</v>
      </c>
      <c r="C6" s="10">
        <v>45420</v>
      </c>
      <c r="D6" s="10">
        <v>45397</v>
      </c>
      <c r="E6" s="10"/>
      <c r="F6" s="10"/>
      <c r="G6" s="1">
        <f t="shared" si="0"/>
        <v>-23</v>
      </c>
      <c r="H6" s="9">
        <f t="shared" si="1"/>
        <v>-2627.75</v>
      </c>
    </row>
    <row r="7" spans="1:8" x14ac:dyDescent="0.25">
      <c r="A7" s="16" t="s">
        <v>47</v>
      </c>
      <c r="B7" s="9">
        <v>59.9</v>
      </c>
      <c r="C7" s="10">
        <v>45420</v>
      </c>
      <c r="D7" s="10">
        <v>45397</v>
      </c>
      <c r="E7" s="10"/>
      <c r="F7" s="10"/>
      <c r="G7" s="1">
        <f t="shared" si="0"/>
        <v>-23</v>
      </c>
      <c r="H7" s="9">
        <f t="shared" si="1"/>
        <v>-1377.7</v>
      </c>
    </row>
    <row r="8" spans="1:8" x14ac:dyDescent="0.25">
      <c r="A8" s="16" t="s">
        <v>48</v>
      </c>
      <c r="B8" s="9">
        <v>59.9</v>
      </c>
      <c r="C8" s="10">
        <v>45420</v>
      </c>
      <c r="D8" s="10">
        <v>45397</v>
      </c>
      <c r="E8" s="10"/>
      <c r="F8" s="10"/>
      <c r="G8" s="1">
        <f t="shared" si="0"/>
        <v>-23</v>
      </c>
      <c r="H8" s="9">
        <f t="shared" si="1"/>
        <v>-1377.7</v>
      </c>
    </row>
    <row r="9" spans="1:8" x14ac:dyDescent="0.25">
      <c r="A9" s="16" t="s">
        <v>49</v>
      </c>
      <c r="B9" s="9">
        <v>279</v>
      </c>
      <c r="C9" s="10">
        <v>45408</v>
      </c>
      <c r="D9" s="10">
        <v>45397</v>
      </c>
      <c r="E9" s="10"/>
      <c r="F9" s="10"/>
      <c r="G9" s="1">
        <f t="shared" si="0"/>
        <v>-11</v>
      </c>
      <c r="H9" s="9">
        <f t="shared" si="1"/>
        <v>-3069</v>
      </c>
    </row>
    <row r="10" spans="1:8" x14ac:dyDescent="0.25">
      <c r="A10" s="16" t="s">
        <v>50</v>
      </c>
      <c r="B10" s="9">
        <v>2184</v>
      </c>
      <c r="C10" s="10">
        <v>45408</v>
      </c>
      <c r="D10" s="10">
        <v>45398</v>
      </c>
      <c r="E10" s="10"/>
      <c r="F10" s="10"/>
      <c r="G10" s="1">
        <f t="shared" si="0"/>
        <v>-10</v>
      </c>
      <c r="H10" s="9">
        <f t="shared" si="1"/>
        <v>-21840</v>
      </c>
    </row>
    <row r="11" spans="1:8" x14ac:dyDescent="0.25">
      <c r="A11" s="16" t="s">
        <v>51</v>
      </c>
      <c r="B11" s="9">
        <v>1090.9100000000001</v>
      </c>
      <c r="C11" s="10">
        <v>45435</v>
      </c>
      <c r="D11" s="10">
        <v>45421</v>
      </c>
      <c r="E11" s="10"/>
      <c r="F11" s="10"/>
      <c r="G11" s="1">
        <f t="shared" si="0"/>
        <v>-14</v>
      </c>
      <c r="H11" s="9">
        <f t="shared" si="1"/>
        <v>-15272.74</v>
      </c>
    </row>
    <row r="12" spans="1:8" x14ac:dyDescent="0.25">
      <c r="A12" s="16" t="s">
        <v>52</v>
      </c>
      <c r="B12" s="9">
        <v>75</v>
      </c>
      <c r="C12" s="10">
        <v>45442</v>
      </c>
      <c r="D12" s="10">
        <v>45421</v>
      </c>
      <c r="E12" s="10"/>
      <c r="F12" s="10"/>
      <c r="G12" s="1">
        <f t="shared" si="0"/>
        <v>-21</v>
      </c>
      <c r="H12" s="9">
        <f t="shared" si="1"/>
        <v>-1575</v>
      </c>
    </row>
    <row r="13" spans="1:8" x14ac:dyDescent="0.25">
      <c r="A13" s="16" t="s">
        <v>53</v>
      </c>
      <c r="B13" s="9">
        <v>265</v>
      </c>
      <c r="C13" s="10">
        <v>45442</v>
      </c>
      <c r="D13" s="10">
        <v>45421</v>
      </c>
      <c r="E13" s="10"/>
      <c r="F13" s="10"/>
      <c r="G13" s="1">
        <f t="shared" si="0"/>
        <v>-21</v>
      </c>
      <c r="H13" s="9">
        <f t="shared" si="1"/>
        <v>-5565</v>
      </c>
    </row>
    <row r="14" spans="1:8" x14ac:dyDescent="0.25">
      <c r="A14" s="16" t="s">
        <v>54</v>
      </c>
      <c r="B14" s="9">
        <v>1293.48</v>
      </c>
      <c r="C14" s="10">
        <v>45435</v>
      </c>
      <c r="D14" s="10">
        <v>45422</v>
      </c>
      <c r="E14" s="10"/>
      <c r="F14" s="10"/>
      <c r="G14" s="1">
        <f t="shared" si="0"/>
        <v>-13</v>
      </c>
      <c r="H14" s="9">
        <f t="shared" si="1"/>
        <v>-16815.240000000002</v>
      </c>
    </row>
    <row r="15" spans="1:8" x14ac:dyDescent="0.25">
      <c r="A15" s="16" t="s">
        <v>55</v>
      </c>
      <c r="B15" s="9">
        <v>400</v>
      </c>
      <c r="C15" s="10">
        <v>45466</v>
      </c>
      <c r="D15" s="10">
        <v>45439</v>
      </c>
      <c r="E15" s="10"/>
      <c r="F15" s="10"/>
      <c r="G15" s="1">
        <f t="shared" si="0"/>
        <v>-27</v>
      </c>
      <c r="H15" s="9">
        <f t="shared" si="1"/>
        <v>-10800</v>
      </c>
    </row>
    <row r="16" spans="1:8" x14ac:dyDescent="0.25">
      <c r="A16" s="16" t="s">
        <v>56</v>
      </c>
      <c r="B16" s="9">
        <v>140</v>
      </c>
      <c r="C16" s="10">
        <v>45457</v>
      </c>
      <c r="D16" s="10">
        <v>45440</v>
      </c>
      <c r="E16" s="10"/>
      <c r="F16" s="10"/>
      <c r="G16" s="1">
        <f t="shared" si="0"/>
        <v>-17</v>
      </c>
      <c r="H16" s="9">
        <f t="shared" si="1"/>
        <v>-2380</v>
      </c>
    </row>
    <row r="17" spans="1:8" x14ac:dyDescent="0.25">
      <c r="A17" s="16" t="s">
        <v>57</v>
      </c>
      <c r="B17" s="9">
        <v>1260</v>
      </c>
      <c r="C17" s="10">
        <v>45441</v>
      </c>
      <c r="D17" s="10">
        <v>45440</v>
      </c>
      <c r="E17" s="10"/>
      <c r="F17" s="10"/>
      <c r="G17" s="1">
        <f t="shared" si="0"/>
        <v>-1</v>
      </c>
      <c r="H17" s="9">
        <f t="shared" si="1"/>
        <v>-1260</v>
      </c>
    </row>
    <row r="18" spans="1:8" x14ac:dyDescent="0.25">
      <c r="A18" s="16" t="s">
        <v>58</v>
      </c>
      <c r="B18" s="9">
        <v>1037</v>
      </c>
      <c r="C18" s="10">
        <v>45457</v>
      </c>
      <c r="D18" s="10">
        <v>45440</v>
      </c>
      <c r="E18" s="10"/>
      <c r="F18" s="10"/>
      <c r="G18" s="1">
        <f t="shared" si="0"/>
        <v>-17</v>
      </c>
      <c r="H18" s="9">
        <f t="shared" si="1"/>
        <v>-17629</v>
      </c>
    </row>
    <row r="19" spans="1:8" x14ac:dyDescent="0.25">
      <c r="A19" s="16" t="s">
        <v>59</v>
      </c>
      <c r="B19" s="9">
        <v>1368.5</v>
      </c>
      <c r="C19" s="10">
        <v>45457</v>
      </c>
      <c r="D19" s="10">
        <v>45440</v>
      </c>
      <c r="E19" s="10"/>
      <c r="F19" s="10"/>
      <c r="G19" s="1">
        <f t="shared" si="0"/>
        <v>-17</v>
      </c>
      <c r="H19" s="9">
        <f t="shared" si="1"/>
        <v>-23264.5</v>
      </c>
    </row>
    <row r="20" spans="1:8" x14ac:dyDescent="0.25">
      <c r="A20" s="16" t="s">
        <v>60</v>
      </c>
      <c r="B20" s="9">
        <v>768</v>
      </c>
      <c r="C20" s="10">
        <v>45472</v>
      </c>
      <c r="D20" s="10">
        <v>45447</v>
      </c>
      <c r="E20" s="10"/>
      <c r="F20" s="10"/>
      <c r="G20" s="1">
        <f t="shared" si="0"/>
        <v>-25</v>
      </c>
      <c r="H20" s="9">
        <f t="shared" si="1"/>
        <v>-19200</v>
      </c>
    </row>
    <row r="21" spans="1:8" x14ac:dyDescent="0.25">
      <c r="A21" s="16" t="s">
        <v>61</v>
      </c>
      <c r="B21" s="9">
        <v>836.06</v>
      </c>
      <c r="C21" s="10">
        <v>45472</v>
      </c>
      <c r="D21" s="10">
        <v>45447</v>
      </c>
      <c r="E21" s="10"/>
      <c r="F21" s="10"/>
      <c r="G21" s="1">
        <f t="shared" si="0"/>
        <v>-25</v>
      </c>
      <c r="H21" s="9">
        <f t="shared" si="1"/>
        <v>-20901.5</v>
      </c>
    </row>
    <row r="22" spans="1:8" x14ac:dyDescent="0.25">
      <c r="A22" s="16" t="s">
        <v>62</v>
      </c>
      <c r="B22" s="9">
        <v>1090.9100000000001</v>
      </c>
      <c r="C22" s="10">
        <v>45472</v>
      </c>
      <c r="D22" s="10">
        <v>45447</v>
      </c>
      <c r="E22" s="10"/>
      <c r="F22" s="10"/>
      <c r="G22" s="1">
        <f t="shared" si="0"/>
        <v>-25</v>
      </c>
      <c r="H22" s="9">
        <f t="shared" si="1"/>
        <v>-27272.75</v>
      </c>
    </row>
    <row r="23" spans="1:8" x14ac:dyDescent="0.25">
      <c r="A23" s="16" t="s">
        <v>63</v>
      </c>
      <c r="B23" s="9">
        <v>96.46</v>
      </c>
      <c r="C23" s="10">
        <v>45451</v>
      </c>
      <c r="D23" s="10">
        <v>45461</v>
      </c>
      <c r="E23" s="10"/>
      <c r="F23" s="10"/>
      <c r="G23" s="1">
        <f t="shared" si="0"/>
        <v>10</v>
      </c>
      <c r="H23" s="9">
        <f t="shared" si="1"/>
        <v>964.6</v>
      </c>
    </row>
    <row r="24" spans="1:8" x14ac:dyDescent="0.25">
      <c r="A24" s="16" t="s">
        <v>64</v>
      </c>
      <c r="B24" s="9">
        <v>59.82</v>
      </c>
      <c r="C24" s="10">
        <v>45487</v>
      </c>
      <c r="D24" s="10">
        <v>45461</v>
      </c>
      <c r="E24" s="10"/>
      <c r="F24" s="10"/>
      <c r="G24" s="1">
        <f t="shared" si="0"/>
        <v>-26</v>
      </c>
      <c r="H24" s="9">
        <f t="shared" si="1"/>
        <v>-1555.32</v>
      </c>
    </row>
    <row r="25" spans="1:8" x14ac:dyDescent="0.25">
      <c r="A25" s="16" t="s">
        <v>65</v>
      </c>
      <c r="B25" s="9">
        <v>279</v>
      </c>
      <c r="C25" s="10">
        <v>45487</v>
      </c>
      <c r="D25" s="10">
        <v>45461</v>
      </c>
      <c r="E25" s="10"/>
      <c r="F25" s="10"/>
      <c r="G25" s="1">
        <f t="shared" si="0"/>
        <v>-26</v>
      </c>
      <c r="H25" s="9">
        <f t="shared" si="1"/>
        <v>-7254</v>
      </c>
    </row>
    <row r="26" spans="1:8" x14ac:dyDescent="0.25">
      <c r="A26" s="16" t="s">
        <v>66</v>
      </c>
      <c r="B26" s="9">
        <v>59.9</v>
      </c>
      <c r="C26" s="10">
        <v>45477</v>
      </c>
      <c r="D26" s="10">
        <v>45461</v>
      </c>
      <c r="E26" s="10"/>
      <c r="F26" s="10"/>
      <c r="G26" s="1">
        <f t="shared" si="0"/>
        <v>-16</v>
      </c>
      <c r="H26" s="9">
        <f t="shared" si="1"/>
        <v>-958.4</v>
      </c>
    </row>
    <row r="27" spans="1:8" x14ac:dyDescent="0.25">
      <c r="A27" s="16" t="s">
        <v>67</v>
      </c>
      <c r="B27" s="9">
        <v>59.9</v>
      </c>
      <c r="C27" s="10">
        <v>45477</v>
      </c>
      <c r="D27" s="10">
        <v>45461</v>
      </c>
      <c r="E27" s="10"/>
      <c r="F27" s="10"/>
      <c r="G27" s="1">
        <f t="shared" si="0"/>
        <v>-16</v>
      </c>
      <c r="H27" s="9">
        <f t="shared" si="1"/>
        <v>-958.4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Td/ANzLlovIFU+6vKHa6U5hL2joVA7djY1oJEg2l8cy9Ik2Xn6HXpbhaPr1A4i4PElHmx1TsAut2RpB2emSzAg==" saltValue="aOmoMkk0ZaESdydzHykN7Q==" spinCount="100000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13472.909999999998</v>
      </c>
      <c r="C1">
        <f>COUNTA(A4:A203)</f>
        <v>19</v>
      </c>
      <c r="G1" s="13">
        <f>IF(B1&lt;&gt;0,H1/B1,0)</f>
        <v>-21.858892399637497</v>
      </c>
      <c r="H1" s="12">
        <f>SUM(H4:H195)</f>
        <v>-294502.89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68</v>
      </c>
      <c r="B4" s="9">
        <v>113.37</v>
      </c>
      <c r="C4" s="10">
        <v>45504</v>
      </c>
      <c r="D4" s="10">
        <v>45482</v>
      </c>
      <c r="E4" s="10"/>
      <c r="F4" s="10"/>
      <c r="G4" s="1">
        <f>D4-C4-(F4-E4)</f>
        <v>-22</v>
      </c>
      <c r="H4" s="9">
        <f>B4*G4</f>
        <v>-2494.14</v>
      </c>
    </row>
    <row r="5" spans="1:8" x14ac:dyDescent="0.25">
      <c r="A5" s="16" t="s">
        <v>69</v>
      </c>
      <c r="B5" s="9">
        <v>180</v>
      </c>
      <c r="C5" s="10">
        <v>45507</v>
      </c>
      <c r="D5" s="10">
        <v>45482</v>
      </c>
      <c r="E5" s="10"/>
      <c r="F5" s="10"/>
      <c r="G5" s="1">
        <f t="shared" ref="G5:G68" si="0">D5-C5-(F5-E5)</f>
        <v>-25</v>
      </c>
      <c r="H5" s="9">
        <f t="shared" ref="H5:H68" si="1">B5*G5</f>
        <v>-4500</v>
      </c>
    </row>
    <row r="6" spans="1:8" x14ac:dyDescent="0.25">
      <c r="A6" s="16" t="s">
        <v>70</v>
      </c>
      <c r="B6" s="9">
        <v>757.3</v>
      </c>
      <c r="C6" s="10">
        <v>45521</v>
      </c>
      <c r="D6" s="10">
        <v>45497</v>
      </c>
      <c r="E6" s="10"/>
      <c r="F6" s="10"/>
      <c r="G6" s="1">
        <f t="shared" si="0"/>
        <v>-24</v>
      </c>
      <c r="H6" s="9">
        <f t="shared" si="1"/>
        <v>-18175.2</v>
      </c>
    </row>
    <row r="7" spans="1:8" x14ac:dyDescent="0.25">
      <c r="A7" s="16" t="s">
        <v>71</v>
      </c>
      <c r="B7" s="9">
        <v>-5.74</v>
      </c>
      <c r="C7" s="10">
        <v>45521</v>
      </c>
      <c r="D7" s="10">
        <v>45497</v>
      </c>
      <c r="E7" s="10"/>
      <c r="F7" s="10"/>
      <c r="G7" s="1">
        <f t="shared" si="0"/>
        <v>-24</v>
      </c>
      <c r="H7" s="9">
        <f t="shared" si="1"/>
        <v>137.76</v>
      </c>
    </row>
    <row r="8" spans="1:8" x14ac:dyDescent="0.25">
      <c r="A8" s="16" t="s">
        <v>72</v>
      </c>
      <c r="B8" s="9">
        <v>726.19</v>
      </c>
      <c r="C8" s="10">
        <v>45521</v>
      </c>
      <c r="D8" s="10">
        <v>45497</v>
      </c>
      <c r="E8" s="10"/>
      <c r="F8" s="10"/>
      <c r="G8" s="1">
        <f t="shared" si="0"/>
        <v>-24</v>
      </c>
      <c r="H8" s="9">
        <f t="shared" si="1"/>
        <v>-17428.560000000001</v>
      </c>
    </row>
    <row r="9" spans="1:8" x14ac:dyDescent="0.25">
      <c r="A9" s="16" t="s">
        <v>73</v>
      </c>
      <c r="B9" s="9">
        <v>87.59</v>
      </c>
      <c r="C9" s="10">
        <v>45512</v>
      </c>
      <c r="D9" s="10">
        <v>45497</v>
      </c>
      <c r="E9" s="10"/>
      <c r="F9" s="10"/>
      <c r="G9" s="1">
        <f t="shared" si="0"/>
        <v>-15</v>
      </c>
      <c r="H9" s="9">
        <f t="shared" si="1"/>
        <v>-1313.85</v>
      </c>
    </row>
    <row r="10" spans="1:8" x14ac:dyDescent="0.25">
      <c r="A10" s="16" t="s">
        <v>74</v>
      </c>
      <c r="B10" s="9">
        <v>4009.93</v>
      </c>
      <c r="C10" s="10">
        <v>45527</v>
      </c>
      <c r="D10" s="10">
        <v>45497</v>
      </c>
      <c r="E10" s="10"/>
      <c r="F10" s="10"/>
      <c r="G10" s="1">
        <f t="shared" si="0"/>
        <v>-30</v>
      </c>
      <c r="H10" s="9">
        <f t="shared" si="1"/>
        <v>-120297.9</v>
      </c>
    </row>
    <row r="11" spans="1:8" x14ac:dyDescent="0.25">
      <c r="A11" s="16" t="s">
        <v>74</v>
      </c>
      <c r="B11" s="9">
        <v>980.07</v>
      </c>
      <c r="C11" s="10">
        <v>45527</v>
      </c>
      <c r="D11" s="10">
        <v>45497</v>
      </c>
      <c r="E11" s="10"/>
      <c r="F11" s="10"/>
      <c r="G11" s="1">
        <f t="shared" si="0"/>
        <v>-30</v>
      </c>
      <c r="H11" s="9">
        <f t="shared" si="1"/>
        <v>-29402.1</v>
      </c>
    </row>
    <row r="12" spans="1:8" x14ac:dyDescent="0.25">
      <c r="A12" s="16" t="s">
        <v>75</v>
      </c>
      <c r="B12" s="9">
        <v>3100</v>
      </c>
      <c r="C12" s="10">
        <v>45504</v>
      </c>
      <c r="D12" s="10">
        <v>45498</v>
      </c>
      <c r="E12" s="10"/>
      <c r="F12" s="10"/>
      <c r="G12" s="1">
        <f t="shared" si="0"/>
        <v>-6</v>
      </c>
      <c r="H12" s="9">
        <f t="shared" si="1"/>
        <v>-18600</v>
      </c>
    </row>
    <row r="13" spans="1:8" x14ac:dyDescent="0.25">
      <c r="A13" s="16" t="s">
        <v>76</v>
      </c>
      <c r="B13" s="9">
        <v>1300</v>
      </c>
      <c r="C13" s="10">
        <v>45527</v>
      </c>
      <c r="D13" s="10">
        <v>45498</v>
      </c>
      <c r="E13" s="10"/>
      <c r="F13" s="10"/>
      <c r="G13" s="1">
        <f t="shared" si="0"/>
        <v>-29</v>
      </c>
      <c r="H13" s="9">
        <f t="shared" si="1"/>
        <v>-37700</v>
      </c>
    </row>
    <row r="14" spans="1:8" x14ac:dyDescent="0.25">
      <c r="A14" s="16" t="s">
        <v>77</v>
      </c>
      <c r="B14" s="9">
        <v>265</v>
      </c>
      <c r="C14" s="10">
        <v>45536</v>
      </c>
      <c r="D14" s="10">
        <v>45545</v>
      </c>
      <c r="E14" s="10"/>
      <c r="F14" s="10"/>
      <c r="G14" s="1">
        <f t="shared" si="0"/>
        <v>9</v>
      </c>
      <c r="H14" s="9">
        <f t="shared" si="1"/>
        <v>2385</v>
      </c>
    </row>
    <row r="15" spans="1:8" x14ac:dyDescent="0.25">
      <c r="A15" s="16" t="s">
        <v>78</v>
      </c>
      <c r="B15" s="9">
        <v>29.47</v>
      </c>
      <c r="C15" s="10">
        <v>45560</v>
      </c>
      <c r="D15" s="10">
        <v>45545</v>
      </c>
      <c r="E15" s="10"/>
      <c r="F15" s="10"/>
      <c r="G15" s="1">
        <f t="shared" si="0"/>
        <v>-15</v>
      </c>
      <c r="H15" s="9">
        <f t="shared" si="1"/>
        <v>-442.05</v>
      </c>
    </row>
    <row r="16" spans="1:8" x14ac:dyDescent="0.25">
      <c r="A16" s="16" t="s">
        <v>78</v>
      </c>
      <c r="B16" s="9">
        <v>66.28</v>
      </c>
      <c r="C16" s="10">
        <v>45560</v>
      </c>
      <c r="D16" s="10">
        <v>45545</v>
      </c>
      <c r="E16" s="10"/>
      <c r="F16" s="10"/>
      <c r="G16" s="1">
        <f t="shared" si="0"/>
        <v>-15</v>
      </c>
      <c r="H16" s="9">
        <f t="shared" si="1"/>
        <v>-994.2</v>
      </c>
    </row>
    <row r="17" spans="1:8" x14ac:dyDescent="0.25">
      <c r="A17" s="16" t="s">
        <v>79</v>
      </c>
      <c r="B17" s="9">
        <v>46.55</v>
      </c>
      <c r="C17" s="10">
        <v>45568</v>
      </c>
      <c r="D17" s="10">
        <v>45545</v>
      </c>
      <c r="E17" s="10"/>
      <c r="F17" s="10"/>
      <c r="G17" s="1">
        <f t="shared" si="0"/>
        <v>-23</v>
      </c>
      <c r="H17" s="9">
        <f t="shared" si="1"/>
        <v>-1070.6500000000001</v>
      </c>
    </row>
    <row r="18" spans="1:8" x14ac:dyDescent="0.25">
      <c r="A18" s="16" t="s">
        <v>80</v>
      </c>
      <c r="B18" s="9">
        <v>1260</v>
      </c>
      <c r="C18" s="10">
        <v>45568</v>
      </c>
      <c r="D18" s="10">
        <v>45545</v>
      </c>
      <c r="E18" s="10"/>
      <c r="F18" s="10"/>
      <c r="G18" s="1">
        <f t="shared" si="0"/>
        <v>-23</v>
      </c>
      <c r="H18" s="9">
        <f t="shared" si="1"/>
        <v>-28980</v>
      </c>
    </row>
    <row r="19" spans="1:8" x14ac:dyDescent="0.25">
      <c r="A19" s="16" t="s">
        <v>81</v>
      </c>
      <c r="B19" s="9">
        <v>279</v>
      </c>
      <c r="C19" s="10">
        <v>45578</v>
      </c>
      <c r="D19" s="10">
        <v>45551</v>
      </c>
      <c r="E19" s="10"/>
      <c r="F19" s="10"/>
      <c r="G19" s="1">
        <f t="shared" si="0"/>
        <v>-27</v>
      </c>
      <c r="H19" s="9">
        <f t="shared" si="1"/>
        <v>-7533</v>
      </c>
    </row>
    <row r="20" spans="1:8" x14ac:dyDescent="0.25">
      <c r="A20" s="16" t="s">
        <v>82</v>
      </c>
      <c r="B20" s="9">
        <v>81</v>
      </c>
      <c r="C20" s="10">
        <v>45578</v>
      </c>
      <c r="D20" s="10">
        <v>45551</v>
      </c>
      <c r="E20" s="10"/>
      <c r="F20" s="10"/>
      <c r="G20" s="1">
        <f t="shared" si="0"/>
        <v>-27</v>
      </c>
      <c r="H20" s="9">
        <f t="shared" si="1"/>
        <v>-2187</v>
      </c>
    </row>
    <row r="21" spans="1:8" x14ac:dyDescent="0.25">
      <c r="A21" s="16" t="s">
        <v>83</v>
      </c>
      <c r="B21" s="9">
        <v>196.88</v>
      </c>
      <c r="C21" s="10">
        <v>45590</v>
      </c>
      <c r="D21" s="10">
        <v>45560</v>
      </c>
      <c r="E21" s="10"/>
      <c r="F21" s="10"/>
      <c r="G21" s="1">
        <f t="shared" si="0"/>
        <v>-30</v>
      </c>
      <c r="H21" s="9">
        <f t="shared" si="1"/>
        <v>-5906.4</v>
      </c>
    </row>
    <row r="22" spans="1:8" x14ac:dyDescent="0.25">
      <c r="A22" s="16" t="s">
        <v>83</v>
      </c>
      <c r="B22" s="9">
        <v>0.02</v>
      </c>
      <c r="C22" s="10">
        <v>45590</v>
      </c>
      <c r="D22" s="10">
        <v>45560</v>
      </c>
      <c r="E22" s="10"/>
      <c r="F22" s="10"/>
      <c r="G22" s="1">
        <f t="shared" si="0"/>
        <v>-30</v>
      </c>
      <c r="H22" s="9">
        <f t="shared" si="1"/>
        <v>-0.6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aEMc97Astn59FV6cuPAs+v1+2/mG6X6OL9RY5LO8VS/lNrUswZdV9cIGqHBTjPRAifT8pmRZLWDdD+Sj9soxSQ==" saltValue="1TFDBCEqV8Zq78trPZlSEA==" spinCount="100000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tabSelected="1"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5950.9</v>
      </c>
      <c r="C1">
        <f>COUNTA(A4:A203)</f>
        <v>4</v>
      </c>
      <c r="G1" s="13">
        <f>IF(B1&lt;&gt;0,H1/B1,0)</f>
        <v>-26.447898637180931</v>
      </c>
      <c r="H1" s="12">
        <f>SUM(H4:H195)</f>
        <v>-157388.79999999999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84</v>
      </c>
      <c r="B4" s="9">
        <v>59.9</v>
      </c>
      <c r="C4" s="10">
        <v>45595</v>
      </c>
      <c r="D4" s="10">
        <v>45583</v>
      </c>
      <c r="E4" s="10"/>
      <c r="F4" s="10"/>
      <c r="G4" s="1">
        <f>D4-C4-(F4-E4)</f>
        <v>-12</v>
      </c>
      <c r="H4" s="9">
        <f>B4*G4</f>
        <v>-718.8</v>
      </c>
    </row>
    <row r="5" spans="1:8" x14ac:dyDescent="0.25">
      <c r="A5" s="16" t="s">
        <v>85</v>
      </c>
      <c r="B5" s="9">
        <v>5550</v>
      </c>
      <c r="C5" s="10">
        <v>45652</v>
      </c>
      <c r="D5" s="10">
        <v>45625</v>
      </c>
      <c r="E5" s="10"/>
      <c r="F5" s="10"/>
      <c r="G5" s="1">
        <f t="shared" ref="G5:G68" si="0">D5-C5-(F5-E5)</f>
        <v>-27</v>
      </c>
      <c r="H5" s="9">
        <f t="shared" ref="H5:H68" si="1">B5*G5</f>
        <v>-149850</v>
      </c>
    </row>
    <row r="6" spans="1:8" x14ac:dyDescent="0.25">
      <c r="A6" s="16" t="s">
        <v>86</v>
      </c>
      <c r="B6" s="9">
        <v>265</v>
      </c>
      <c r="C6" s="10">
        <v>45658</v>
      </c>
      <c r="D6" s="10">
        <v>45638</v>
      </c>
      <c r="E6" s="10"/>
      <c r="F6" s="10"/>
      <c r="G6" s="1">
        <f t="shared" si="0"/>
        <v>-20</v>
      </c>
      <c r="H6" s="9">
        <f t="shared" si="1"/>
        <v>-5300</v>
      </c>
    </row>
    <row r="7" spans="1:8" x14ac:dyDescent="0.25">
      <c r="A7" s="16" t="s">
        <v>87</v>
      </c>
      <c r="B7" s="9">
        <v>76</v>
      </c>
      <c r="C7" s="10">
        <v>45658</v>
      </c>
      <c r="D7" s="10">
        <v>45638</v>
      </c>
      <c r="E7" s="10"/>
      <c r="F7" s="10"/>
      <c r="G7" s="1">
        <f t="shared" si="0"/>
        <v>-20</v>
      </c>
      <c r="H7" s="9">
        <f t="shared" si="1"/>
        <v>-1520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algorithmName="SHA-512" hashValue="bAvYjQXko4IouZ0YPfsJghys2HptEyso8MsF5hPKvzh5lXPVGGBW+9fx3CldRXI2M71QDapLjfQBQf8ttwJ4dQ==" saltValue="X15gs/uFnuLRn7uVVKeg2A==" spinCount="100000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Ghizzardi</cp:lastModifiedBy>
  <dcterms:created xsi:type="dcterms:W3CDTF">2006-09-16T00:00:00Z</dcterms:created>
  <dcterms:modified xsi:type="dcterms:W3CDTF">2025-01-25T17:52:40Z</dcterms:modified>
</cp:coreProperties>
</file>